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405" windowWidth="19440" windowHeight="7755" activeTab="6"/>
  </bookViews>
  <sheets>
    <sheet name="표지" sheetId="8" r:id="rId1"/>
    <sheet name="예산총칙" sheetId="13" r:id="rId2"/>
    <sheet name="예산총괄표 " sheetId="16" r:id="rId3"/>
    <sheet name="세입예산목별조서" sheetId="15" r:id="rId4"/>
    <sheet name="세출예산목별조서" sheetId="3" r:id="rId5"/>
    <sheet name="세입세부내역" sheetId="11" state="hidden" r:id="rId6"/>
    <sheet name="세출세부내역" sheetId="12" r:id="rId7"/>
    <sheet name="Sheet1" sheetId="6" r:id="rId8"/>
  </sheets>
  <definedNames>
    <definedName name="_xlnm.Print_Area" localSheetId="4">세출예산목별조서!$A$1:$I$60</definedName>
    <definedName name="_xlnm.Print_Area" localSheetId="2">'예산총괄표 '!$A$1:$L$27</definedName>
    <definedName name="_xlnm.Print_Area" localSheetId="1">예산총칙!$A$1:$L$17</definedName>
    <definedName name="_xlnm.Print_Titles" localSheetId="5">세입세부내역!$1:$4</definedName>
    <definedName name="_xlnm.Print_Titles" localSheetId="6">세출세부내역!$1:$4</definedName>
    <definedName name="_xlnm.Print_Titles" localSheetId="4">세출예산목별조서!$1:$5</definedName>
  </definedNames>
  <calcPr calcId="145621"/>
</workbook>
</file>

<file path=xl/calcChain.xml><?xml version="1.0" encoding="utf-8"?>
<calcChain xmlns="http://schemas.openxmlformats.org/spreadsheetml/2006/main">
  <c r="D29" i="15" l="1"/>
  <c r="D28" i="15"/>
  <c r="D22" i="15"/>
  <c r="D21" i="15" s="1"/>
  <c r="D19" i="15"/>
  <c r="D18" i="15"/>
  <c r="D16" i="15"/>
  <c r="D15" i="15" s="1"/>
  <c r="D13" i="15"/>
  <c r="D12" i="15" s="1"/>
  <c r="D10" i="15"/>
  <c r="D9" i="15" s="1"/>
  <c r="D7" i="15"/>
  <c r="D6" i="15"/>
  <c r="D5" i="15" l="1"/>
  <c r="F55" i="3"/>
  <c r="F54" i="3" s="1"/>
  <c r="F53" i="3" s="1"/>
  <c r="F50" i="3"/>
  <c r="F49" i="3" s="1"/>
  <c r="F48" i="3" s="1"/>
  <c r="F46" i="3"/>
  <c r="F45" i="3"/>
  <c r="F44" i="3" s="1"/>
  <c r="F38" i="3"/>
  <c r="F37" i="3"/>
  <c r="F36" i="3" s="1"/>
  <c r="F34" i="3"/>
  <c r="F33" i="3"/>
  <c r="F24" i="3"/>
  <c r="F21" i="3"/>
  <c r="F14" i="3"/>
  <c r="F9" i="3"/>
  <c r="F8" i="3"/>
  <c r="F7" i="3" s="1"/>
  <c r="F13" i="3" l="1"/>
  <c r="F12" i="3" s="1"/>
  <c r="F11" i="3" s="1"/>
  <c r="F6" i="3"/>
  <c r="E153" i="12" l="1"/>
  <c r="E152" i="12" s="1"/>
  <c r="E151" i="12" s="1"/>
  <c r="F153" i="12"/>
  <c r="E6" i="12"/>
  <c r="E11" i="12"/>
  <c r="E39" i="12"/>
  <c r="E47" i="12"/>
  <c r="E111" i="12"/>
  <c r="E115" i="12"/>
  <c r="E114" i="12" s="1"/>
  <c r="E143" i="12"/>
  <c r="E142" i="12" s="1"/>
  <c r="E141" i="12" s="1"/>
  <c r="E148" i="12"/>
  <c r="E147" i="12" s="1"/>
  <c r="E146" i="12" s="1"/>
  <c r="E10" i="12" l="1"/>
  <c r="E9" i="12" s="1"/>
  <c r="E5" i="12" s="1"/>
  <c r="I25" i="16" l="1"/>
  <c r="I22" i="16"/>
  <c r="I20" i="16"/>
  <c r="I14" i="16"/>
  <c r="I8" i="16"/>
  <c r="D22" i="16"/>
  <c r="D19" i="16"/>
  <c r="D17" i="16"/>
  <c r="D14" i="16"/>
  <c r="D11" i="16"/>
  <c r="D8" i="16"/>
  <c r="D7" i="16"/>
  <c r="I7" i="16" l="1"/>
  <c r="F150" i="12"/>
  <c r="H150" i="12" l="1"/>
  <c r="H144" i="12"/>
  <c r="F143" i="12"/>
  <c r="H143" i="12" s="1"/>
  <c r="G50" i="3"/>
  <c r="I52" i="3"/>
  <c r="J14" i="16"/>
  <c r="L18" i="16"/>
  <c r="L19" i="16"/>
  <c r="J20" i="16"/>
  <c r="L20" i="16" s="1"/>
  <c r="L21" i="16"/>
  <c r="J22" i="16"/>
  <c r="L22" i="16" s="1"/>
  <c r="L23" i="16"/>
  <c r="L24" i="16"/>
  <c r="J25" i="16"/>
  <c r="L25" i="16" s="1"/>
  <c r="L26" i="16"/>
  <c r="G27" i="16"/>
  <c r="E22" i="16"/>
  <c r="G26" i="16"/>
  <c r="G25" i="16"/>
  <c r="G24" i="16"/>
  <c r="G23" i="16"/>
  <c r="G21" i="16"/>
  <c r="G20" i="16"/>
  <c r="E19" i="16"/>
  <c r="G19" i="16" s="1"/>
  <c r="G18" i="16"/>
  <c r="L17" i="16"/>
  <c r="E17" i="16"/>
  <c r="G17" i="16" s="1"/>
  <c r="L16" i="16"/>
  <c r="L15" i="16"/>
  <c r="G15" i="16"/>
  <c r="E14" i="16"/>
  <c r="G14" i="16" s="1"/>
  <c r="L13" i="16"/>
  <c r="L12" i="16"/>
  <c r="G12" i="16"/>
  <c r="L11" i="16"/>
  <c r="E11" i="16"/>
  <c r="G11" i="16" s="1"/>
  <c r="L10" i="16"/>
  <c r="L9" i="16"/>
  <c r="G9" i="16"/>
  <c r="J8" i="16"/>
  <c r="L8" i="16" s="1"/>
  <c r="E8" i="16"/>
  <c r="J7" i="16" l="1"/>
  <c r="L14" i="16"/>
  <c r="G22" i="16"/>
  <c r="G8" i="16"/>
  <c r="E7" i="16"/>
  <c r="L7" i="16" l="1"/>
  <c r="G7" i="16"/>
  <c r="F13" i="15" l="1"/>
  <c r="F12" i="15" s="1"/>
  <c r="I14" i="15"/>
  <c r="I13" i="15" s="1"/>
  <c r="I12" i="15" s="1"/>
  <c r="F22" i="15"/>
  <c r="I27" i="15"/>
  <c r="I20" i="15" l="1"/>
  <c r="I19" i="15" s="1"/>
  <c r="I18" i="15" s="1"/>
  <c r="I30" i="15"/>
  <c r="I29" i="15" s="1"/>
  <c r="I28" i="15" s="1"/>
  <c r="I58" i="3" l="1"/>
  <c r="F16" i="15" l="1"/>
  <c r="I17" i="15"/>
  <c r="F29" i="15"/>
  <c r="F28" i="15" s="1"/>
  <c r="I26" i="15"/>
  <c r="I25" i="15"/>
  <c r="I24" i="15"/>
  <c r="I23" i="15"/>
  <c r="F21" i="15"/>
  <c r="F19" i="15"/>
  <c r="I11" i="15"/>
  <c r="F10" i="15"/>
  <c r="F9" i="15" s="1"/>
  <c r="I8" i="15"/>
  <c r="F7" i="15"/>
  <c r="F6" i="15" s="1"/>
  <c r="G27" i="15" s="1"/>
  <c r="F15" i="15" l="1"/>
  <c r="I16" i="15"/>
  <c r="I6" i="15"/>
  <c r="E26" i="15"/>
  <c r="I9" i="15"/>
  <c r="I21" i="15"/>
  <c r="I7" i="15"/>
  <c r="I22" i="15"/>
  <c r="F18" i="15"/>
  <c r="I10" i="15"/>
  <c r="E13" i="15" l="1"/>
  <c r="E14" i="15"/>
  <c r="E12" i="15"/>
  <c r="E27" i="15"/>
  <c r="I15" i="15"/>
  <c r="E15" i="15"/>
  <c r="E16" i="15"/>
  <c r="E17" i="15"/>
  <c r="E10" i="15"/>
  <c r="E28" i="15"/>
  <c r="E7" i="15"/>
  <c r="E11" i="15"/>
  <c r="E6" i="15"/>
  <c r="E22" i="15"/>
  <c r="E29" i="15"/>
  <c r="E24" i="15"/>
  <c r="E20" i="15"/>
  <c r="E30" i="15"/>
  <c r="E9" i="15"/>
  <c r="E21" i="15"/>
  <c r="E25" i="15"/>
  <c r="E8" i="15"/>
  <c r="E19" i="15"/>
  <c r="E18" i="15"/>
  <c r="E23" i="15"/>
  <c r="F5" i="15"/>
  <c r="I5" i="15" s="1"/>
  <c r="G14" i="15" l="1"/>
  <c r="G13" i="15"/>
  <c r="G12" i="15"/>
  <c r="G17" i="15"/>
  <c r="G16" i="15"/>
  <c r="G15" i="15"/>
  <c r="E5" i="15"/>
  <c r="G30" i="15"/>
  <c r="G23" i="15"/>
  <c r="G20" i="15"/>
  <c r="G8" i="15"/>
  <c r="G24" i="15"/>
  <c r="G26" i="15"/>
  <c r="G11" i="15"/>
  <c r="G7" i="15"/>
  <c r="G25" i="15"/>
  <c r="G22" i="15"/>
  <c r="G21" i="15"/>
  <c r="G29" i="15"/>
  <c r="G9" i="15"/>
  <c r="G6" i="15"/>
  <c r="G28" i="15"/>
  <c r="G19" i="15"/>
  <c r="G10" i="15"/>
  <c r="G18" i="15"/>
  <c r="G5" i="15" l="1"/>
  <c r="G46" i="3" l="1"/>
  <c r="G45" i="3" s="1"/>
  <c r="G49" i="3"/>
  <c r="I50" i="3"/>
  <c r="I51" i="3"/>
  <c r="G38" i="3"/>
  <c r="K118" i="12"/>
  <c r="I38" i="3" l="1"/>
  <c r="G48" i="3"/>
  <c r="I48" i="3" s="1"/>
  <c r="I49" i="3"/>
  <c r="F149" i="12" l="1"/>
  <c r="H149" i="12" l="1"/>
  <c r="F148" i="12"/>
  <c r="H148" i="12" s="1"/>
  <c r="F147" i="12" l="1"/>
  <c r="F146" i="12" l="1"/>
  <c r="H146" i="12" s="1"/>
  <c r="H147" i="12"/>
  <c r="K121" i="12"/>
  <c r="K48" i="12"/>
  <c r="H154" i="12"/>
  <c r="K158" i="12"/>
  <c r="K23" i="12" l="1"/>
  <c r="K57" i="12"/>
  <c r="K163" i="12" l="1"/>
  <c r="H163" i="12" s="1"/>
  <c r="K161" i="12"/>
  <c r="H161" i="12"/>
  <c r="H158" i="12"/>
  <c r="K156" i="12"/>
  <c r="H156" i="12"/>
  <c r="K154" i="12"/>
  <c r="K144" i="12"/>
  <c r="K138" i="12"/>
  <c r="F138" i="12" s="1"/>
  <c r="H138" i="12" s="1"/>
  <c r="K131" i="12"/>
  <c r="K116" i="12"/>
  <c r="F116" i="12" s="1"/>
  <c r="K112" i="12"/>
  <c r="K108" i="12"/>
  <c r="K99" i="12"/>
  <c r="F99" i="12" s="1"/>
  <c r="H99" i="12" s="1"/>
  <c r="K93" i="12"/>
  <c r="K91" i="12"/>
  <c r="K81" i="12"/>
  <c r="K63" i="12"/>
  <c r="F57" i="12"/>
  <c r="H57" i="12" s="1"/>
  <c r="K44" i="12"/>
  <c r="F44" i="12" s="1"/>
  <c r="H44" i="12" s="1"/>
  <c r="K40" i="12"/>
  <c r="K34" i="12"/>
  <c r="F34" i="12" s="1"/>
  <c r="H34" i="12" s="1"/>
  <c r="K32" i="12"/>
  <c r="K19" i="12"/>
  <c r="K17" i="12"/>
  <c r="F17" i="12" s="1"/>
  <c r="H17" i="12" s="1"/>
  <c r="K12" i="12"/>
  <c r="F7" i="12"/>
  <c r="F6" i="12" s="1"/>
  <c r="F19" i="12" l="1"/>
  <c r="H19" i="12" s="1"/>
  <c r="F40" i="12"/>
  <c r="H40" i="12" s="1"/>
  <c r="F63" i="12"/>
  <c r="H63" i="12" s="1"/>
  <c r="F91" i="12"/>
  <c r="H91" i="12" s="1"/>
  <c r="H12" i="12"/>
  <c r="F32" i="12"/>
  <c r="H32" i="12" s="1"/>
  <c r="F93" i="12"/>
  <c r="H93" i="12" s="1"/>
  <c r="F108" i="12"/>
  <c r="H108" i="12" s="1"/>
  <c r="K39" i="12"/>
  <c r="F81" i="12"/>
  <c r="H81" i="12" s="1"/>
  <c r="H153" i="12"/>
  <c r="F152" i="12"/>
  <c r="H116" i="12"/>
  <c r="H8" i="12"/>
  <c r="F112" i="12"/>
  <c r="H112" i="12" s="1"/>
  <c r="F118" i="12"/>
  <c r="H118" i="12" s="1"/>
  <c r="F121" i="12"/>
  <c r="H121" i="12" s="1"/>
  <c r="F131" i="12"/>
  <c r="H131" i="12" s="1"/>
  <c r="F48" i="12"/>
  <c r="H7" i="12"/>
  <c r="H6" i="12"/>
  <c r="F23" i="12"/>
  <c r="F111" i="12"/>
  <c r="H111" i="12" s="1"/>
  <c r="F142" i="12"/>
  <c r="F141" i="12" l="1"/>
  <c r="H141" i="12" s="1"/>
  <c r="H142" i="12"/>
  <c r="F11" i="12"/>
  <c r="F39" i="12"/>
  <c r="H39" i="12" s="1"/>
  <c r="F115" i="12"/>
  <c r="H152" i="12"/>
  <c r="F151" i="12"/>
  <c r="H151" i="12" s="1"/>
  <c r="H48" i="12"/>
  <c r="F47" i="12"/>
  <c r="H47" i="12" s="1"/>
  <c r="H23" i="12"/>
  <c r="H115" i="12" l="1"/>
  <c r="F114" i="12"/>
  <c r="H114" i="12" s="1"/>
  <c r="H11" i="12"/>
  <c r="F10" i="12"/>
  <c r="H10" i="12" l="1"/>
  <c r="F9" i="12"/>
  <c r="F5" i="12" s="1"/>
  <c r="H176" i="11"/>
  <c r="H175" i="11"/>
  <c r="H174" i="11"/>
  <c r="H173" i="11"/>
  <c r="H172" i="11"/>
  <c r="K170" i="11"/>
  <c r="F170" i="11" s="1"/>
  <c r="H170" i="11" s="1"/>
  <c r="K168" i="11"/>
  <c r="F168" i="11" s="1"/>
  <c r="H168" i="11" s="1"/>
  <c r="K166" i="11"/>
  <c r="F166" i="11" s="1"/>
  <c r="H166" i="11" s="1"/>
  <c r="K164" i="11"/>
  <c r="F164" i="11" s="1"/>
  <c r="H164" i="11" s="1"/>
  <c r="K162" i="11"/>
  <c r="E161" i="11"/>
  <c r="E160" i="11" s="1"/>
  <c r="E159" i="11" s="1"/>
  <c r="K157" i="11"/>
  <c r="F157" i="11" s="1"/>
  <c r="F156" i="11" s="1"/>
  <c r="F155" i="11" s="1"/>
  <c r="F154" i="11" s="1"/>
  <c r="K151" i="11"/>
  <c r="F151" i="11" s="1"/>
  <c r="K138" i="11"/>
  <c r="F138" i="11" s="1"/>
  <c r="H138" i="11" s="1"/>
  <c r="K126" i="11"/>
  <c r="F126" i="11" s="1"/>
  <c r="H126" i="11" s="1"/>
  <c r="K123" i="11"/>
  <c r="F123" i="11" s="1"/>
  <c r="H123" i="11" s="1"/>
  <c r="K117" i="11"/>
  <c r="F117" i="11" s="1"/>
  <c r="E116" i="11"/>
  <c r="E115" i="11" s="1"/>
  <c r="K110" i="11"/>
  <c r="F110" i="11" s="1"/>
  <c r="K106" i="11"/>
  <c r="F106" i="11" s="1"/>
  <c r="H106" i="11" s="1"/>
  <c r="K98" i="11"/>
  <c r="F98" i="11" s="1"/>
  <c r="H98" i="11" s="1"/>
  <c r="K96" i="11"/>
  <c r="F96" i="11" s="1"/>
  <c r="H96" i="11" s="1"/>
  <c r="K89" i="11"/>
  <c r="F89" i="11" s="1"/>
  <c r="H89" i="11" s="1"/>
  <c r="K87" i="11"/>
  <c r="F87" i="11" s="1"/>
  <c r="K77" i="11"/>
  <c r="F77" i="11" s="1"/>
  <c r="H77" i="11" s="1"/>
  <c r="K57" i="11"/>
  <c r="F57" i="11" s="1"/>
  <c r="H57" i="11" s="1"/>
  <c r="K53" i="11"/>
  <c r="F53" i="11" s="1"/>
  <c r="H53" i="11" s="1"/>
  <c r="K48" i="11"/>
  <c r="F48" i="11" s="1"/>
  <c r="E47" i="11"/>
  <c r="K44" i="11"/>
  <c r="F44" i="11" s="1"/>
  <c r="H44" i="11" s="1"/>
  <c r="K40" i="11"/>
  <c r="F40" i="11" s="1"/>
  <c r="H40" i="11" s="1"/>
  <c r="E39" i="11"/>
  <c r="K34" i="11"/>
  <c r="F34" i="11" s="1"/>
  <c r="H34" i="11" s="1"/>
  <c r="K32" i="11"/>
  <c r="F32" i="11" s="1"/>
  <c r="H32" i="11" s="1"/>
  <c r="K23" i="11"/>
  <c r="F23" i="11" s="1"/>
  <c r="H23" i="11" s="1"/>
  <c r="K19" i="11"/>
  <c r="F19" i="11" s="1"/>
  <c r="H19" i="11" s="1"/>
  <c r="K17" i="11"/>
  <c r="F17" i="11" s="1"/>
  <c r="K12" i="11"/>
  <c r="F12" i="11" s="1"/>
  <c r="E11" i="11"/>
  <c r="F8" i="11"/>
  <c r="H8" i="11" s="1"/>
  <c r="F7" i="11"/>
  <c r="F6" i="11" s="1"/>
  <c r="E7" i="11"/>
  <c r="E6" i="11" s="1"/>
  <c r="H9" i="12" l="1"/>
  <c r="H5" i="12"/>
  <c r="H6" i="11"/>
  <c r="E10" i="11"/>
  <c r="E9" i="11" s="1"/>
  <c r="E5" i="11" s="1"/>
  <c r="K39" i="11"/>
  <c r="F39" i="11" s="1"/>
  <c r="H39" i="11" s="1"/>
  <c r="F11" i="11"/>
  <c r="H48" i="11"/>
  <c r="F47" i="11"/>
  <c r="H47" i="11" s="1"/>
  <c r="H110" i="11"/>
  <c r="F109" i="11"/>
  <c r="H109" i="11" s="1"/>
  <c r="F116" i="11"/>
  <c r="H117" i="11"/>
  <c r="H7" i="11"/>
  <c r="H12" i="11"/>
  <c r="F161" i="11"/>
  <c r="H161" i="11" l="1"/>
  <c r="F160" i="11"/>
  <c r="H11" i="11"/>
  <c r="F10" i="11"/>
  <c r="H116" i="11"/>
  <c r="F115" i="11"/>
  <c r="H115" i="11" s="1"/>
  <c r="H160" i="11" l="1"/>
  <c r="F159" i="11"/>
  <c r="H159" i="11" s="1"/>
  <c r="H10" i="11"/>
  <c r="F9" i="11"/>
  <c r="G24" i="3"/>
  <c r="H9" i="11" l="1"/>
  <c r="F5" i="11"/>
  <c r="H5" i="11" s="1"/>
  <c r="G55" i="3" l="1"/>
  <c r="G54" i="3" s="1"/>
  <c r="G53" i="3" s="1"/>
  <c r="I60" i="3"/>
  <c r="G44" i="3"/>
  <c r="I44" i="3" s="1"/>
  <c r="I46" i="3"/>
  <c r="G37" i="3"/>
  <c r="G36" i="3" s="1"/>
  <c r="G34" i="3"/>
  <c r="G33" i="3" s="1"/>
  <c r="G21" i="3"/>
  <c r="G14" i="3"/>
  <c r="I10" i="3"/>
  <c r="I15" i="3"/>
  <c r="I16" i="3"/>
  <c r="I17" i="3"/>
  <c r="I18" i="3"/>
  <c r="I19" i="3"/>
  <c r="I20" i="3"/>
  <c r="I22" i="3"/>
  <c r="I23" i="3"/>
  <c r="I25" i="3"/>
  <c r="I26" i="3"/>
  <c r="I27" i="3"/>
  <c r="I28" i="3"/>
  <c r="I29" i="3"/>
  <c r="I30" i="3"/>
  <c r="I31" i="3"/>
  <c r="I32" i="3"/>
  <c r="I35" i="3"/>
  <c r="I39" i="3"/>
  <c r="I40" i="3"/>
  <c r="I41" i="3"/>
  <c r="I42" i="3"/>
  <c r="I43" i="3"/>
  <c r="I47" i="3"/>
  <c r="I56" i="3"/>
  <c r="I57" i="3"/>
  <c r="I59" i="3"/>
  <c r="G9" i="3"/>
  <c r="G8" i="3" s="1"/>
  <c r="G7" i="3" s="1"/>
  <c r="G13" i="3" l="1"/>
  <c r="G12" i="3" s="1"/>
  <c r="I14" i="3"/>
  <c r="I45" i="3"/>
  <c r="I34" i="3"/>
  <c r="G11" i="3" l="1"/>
  <c r="G6" i="3" s="1"/>
  <c r="I55" i="3" l="1"/>
  <c r="I33" i="3"/>
  <c r="I9" i="3"/>
  <c r="I8" i="3"/>
  <c r="I36" i="3" l="1"/>
  <c r="I37" i="3"/>
  <c r="I54" i="3"/>
  <c r="I11" i="3" l="1"/>
  <c r="I21" i="3"/>
  <c r="I24" i="3"/>
  <c r="I12" i="3" l="1"/>
  <c r="I13" i="3"/>
  <c r="I53" i="3" l="1"/>
  <c r="I6" i="3" l="1"/>
  <c r="I7" i="3"/>
</calcChain>
</file>

<file path=xl/sharedStrings.xml><?xml version="1.0" encoding="utf-8"?>
<sst xmlns="http://schemas.openxmlformats.org/spreadsheetml/2006/main" count="829" uniqueCount="464">
  <si>
    <t>기본재산</t>
    <phoneticPr fontId="2" type="noConversion"/>
  </si>
  <si>
    <t>후원금</t>
    <phoneticPr fontId="2" type="noConversion"/>
  </si>
  <si>
    <t>*업무추진비</t>
    <phoneticPr fontId="2" type="noConversion"/>
  </si>
  <si>
    <t>*기획사업</t>
    <phoneticPr fontId="2" type="noConversion"/>
  </si>
  <si>
    <t>재산수입</t>
    <phoneticPr fontId="2" type="noConversion"/>
  </si>
  <si>
    <t>기본재산수입</t>
    <phoneticPr fontId="2" type="noConversion"/>
  </si>
  <si>
    <t>*인건비</t>
    <phoneticPr fontId="2" type="noConversion"/>
  </si>
  <si>
    <t>기본급여</t>
    <phoneticPr fontId="2" type="noConversion"/>
  </si>
  <si>
    <t>가족수당</t>
    <phoneticPr fontId="2" type="noConversion"/>
  </si>
  <si>
    <t>효도휴가비</t>
    <phoneticPr fontId="2" type="noConversion"/>
  </si>
  <si>
    <t>제수당</t>
    <phoneticPr fontId="2" type="noConversion"/>
  </si>
  <si>
    <t>퇴직적립금</t>
    <phoneticPr fontId="2" type="noConversion"/>
  </si>
  <si>
    <t>사회보험료</t>
    <phoneticPr fontId="2" type="noConversion"/>
  </si>
  <si>
    <t>업무추진비</t>
    <phoneticPr fontId="2" type="noConversion"/>
  </si>
  <si>
    <t>*운영비</t>
    <phoneticPr fontId="2" type="noConversion"/>
  </si>
  <si>
    <t>수용비및수수료</t>
    <phoneticPr fontId="2" type="noConversion"/>
  </si>
  <si>
    <t>회의수당</t>
    <phoneticPr fontId="2" type="noConversion"/>
  </si>
  <si>
    <t>여비</t>
    <phoneticPr fontId="2" type="noConversion"/>
  </si>
  <si>
    <t>홍보물제작</t>
    <phoneticPr fontId="2" type="noConversion"/>
  </si>
  <si>
    <t>공공요금 및 보험료</t>
    <phoneticPr fontId="2" type="noConversion"/>
  </si>
  <si>
    <t>차량유지비</t>
    <phoneticPr fontId="2" type="noConversion"/>
  </si>
  <si>
    <t>사무집기 구입비</t>
    <phoneticPr fontId="2" type="noConversion"/>
  </si>
  <si>
    <t>후원금모금</t>
    <phoneticPr fontId="2" type="noConversion"/>
  </si>
  <si>
    <t>기본재산편입</t>
    <phoneticPr fontId="2" type="noConversion"/>
  </si>
  <si>
    <t>예비비</t>
    <phoneticPr fontId="2" type="noConversion"/>
  </si>
  <si>
    <t>모금사업비</t>
    <phoneticPr fontId="2" type="noConversion"/>
  </si>
  <si>
    <t>조사연구사업</t>
    <phoneticPr fontId="2" type="noConversion"/>
  </si>
  <si>
    <t>교육사업</t>
    <phoneticPr fontId="2" type="noConversion"/>
  </si>
  <si>
    <t>모금사업</t>
    <phoneticPr fontId="2" type="noConversion"/>
  </si>
  <si>
    <t>네트워크구축사업</t>
    <phoneticPr fontId="2" type="noConversion"/>
  </si>
  <si>
    <t>취약계층지원사업</t>
    <phoneticPr fontId="2" type="noConversion"/>
  </si>
  <si>
    <t>(단위:천원)</t>
    <phoneticPr fontId="2" type="noConversion"/>
  </si>
  <si>
    <t>△</t>
    <phoneticPr fontId="2" type="noConversion"/>
  </si>
  <si>
    <t>산출기초</t>
    <phoneticPr fontId="2" type="noConversion"/>
  </si>
  <si>
    <t>인건비</t>
    <phoneticPr fontId="2" type="noConversion"/>
  </si>
  <si>
    <t>운영비</t>
    <phoneticPr fontId="2" type="noConversion"/>
  </si>
  <si>
    <t>시설비(자산취득비등)</t>
    <phoneticPr fontId="2" type="noConversion"/>
  </si>
  <si>
    <t>사업운영비</t>
    <phoneticPr fontId="2" type="noConversion"/>
  </si>
  <si>
    <t>사업비</t>
    <phoneticPr fontId="2" type="noConversion"/>
  </si>
  <si>
    <t>1)시간외수당</t>
    <phoneticPr fontId="2" type="noConversion"/>
  </si>
  <si>
    <t xml:space="preserve">2)직책수당 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</si>
  <si>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</si>
  <si>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</si>
  <si>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</si>
  <si>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비고</t>
    <phoneticPr fontId="2" type="noConversion"/>
  </si>
  <si>
    <t>증 감</t>
    <phoneticPr fontId="2" type="noConversion"/>
  </si>
  <si>
    <t>이월금</t>
    <phoneticPr fontId="2" type="noConversion"/>
  </si>
  <si>
    <t>교육훈련비</t>
    <phoneticPr fontId="2" type="noConversion"/>
  </si>
  <si>
    <t>1. 유지보수비</t>
    <phoneticPr fontId="2" type="noConversion"/>
  </si>
  <si>
    <t>3. 사무용품비</t>
    <phoneticPr fontId="2" type="noConversion"/>
  </si>
  <si>
    <t xml:space="preserve">6. 기타수수료 </t>
    <phoneticPr fontId="2" type="noConversion"/>
  </si>
  <si>
    <t xml:space="preserve">2. 운영자문위원회                  </t>
    <phoneticPr fontId="2" type="noConversion"/>
  </si>
  <si>
    <t xml:space="preserve">3. 인사위원회 및 면접수당                 </t>
    <phoneticPr fontId="2" type="noConversion"/>
  </si>
  <si>
    <t>관서업무비</t>
    <phoneticPr fontId="2" type="noConversion"/>
  </si>
  <si>
    <t>시책업무추진비</t>
    <phoneticPr fontId="2" type="noConversion"/>
  </si>
  <si>
    <t xml:space="preserve">1. 이사회                   </t>
    <phoneticPr fontId="2" type="noConversion"/>
  </si>
  <si>
    <t>총     계</t>
    <phoneticPr fontId="2" type="noConversion"/>
  </si>
  <si>
    <t>▶ 가족수당</t>
    <phoneticPr fontId="2" type="noConversion"/>
  </si>
  <si>
    <t>▶ 제수당</t>
    <phoneticPr fontId="2" type="noConversion"/>
  </si>
  <si>
    <t>▶ 관서업무비</t>
    <phoneticPr fontId="2" type="noConversion"/>
  </si>
  <si>
    <t>▶ 시책업무추진비</t>
    <phoneticPr fontId="2" type="noConversion"/>
  </si>
  <si>
    <t>▶ 교육훈련비</t>
    <phoneticPr fontId="2" type="noConversion"/>
  </si>
  <si>
    <t>▶ 수용비및수수료</t>
    <phoneticPr fontId="2" type="noConversion"/>
  </si>
  <si>
    <t>▶ 회의수당</t>
    <phoneticPr fontId="2" type="noConversion"/>
  </si>
  <si>
    <t>▶ 자산취득</t>
    <phoneticPr fontId="2" type="noConversion"/>
  </si>
  <si>
    <t>▶ 조사연구사업</t>
    <phoneticPr fontId="2" type="noConversion"/>
  </si>
  <si>
    <t>▶ 교육사업</t>
    <phoneticPr fontId="2" type="noConversion"/>
  </si>
  <si>
    <t xml:space="preserve">▶ 네트워크구축사업 </t>
    <phoneticPr fontId="2" type="noConversion"/>
  </si>
  <si>
    <t>▶ 취약계층지원사업</t>
    <phoneticPr fontId="2" type="noConversion"/>
  </si>
  <si>
    <t>▶ 기획사업</t>
    <phoneticPr fontId="2" type="noConversion"/>
  </si>
  <si>
    <t xml:space="preserve">   ○우수프로그램 개발 및 지원사업 </t>
    <phoneticPr fontId="2" type="noConversion"/>
  </si>
  <si>
    <t xml:space="preserve">  ○사회복지종사자 처우개선사업 </t>
    <phoneticPr fontId="2" type="noConversion"/>
  </si>
  <si>
    <t xml:space="preserve">1. 모금사업 </t>
    <phoneticPr fontId="2" type="noConversion"/>
  </si>
  <si>
    <t>3. 사업평가보고서 발간</t>
    <phoneticPr fontId="2" type="noConversion"/>
  </si>
  <si>
    <t xml:space="preserve"> ○캠페인</t>
    <phoneticPr fontId="2" type="noConversion"/>
  </si>
  <si>
    <t>교육훈련비</t>
    <phoneticPr fontId="2" type="noConversion"/>
  </si>
  <si>
    <t>운영출연금</t>
    <phoneticPr fontId="2" type="noConversion"/>
  </si>
  <si>
    <t>구성비</t>
    <phoneticPr fontId="2" type="noConversion"/>
  </si>
  <si>
    <t>총    계</t>
    <phoneticPr fontId="2" type="noConversion"/>
  </si>
  <si>
    <t xml:space="preserve"> 구     분</t>
    <phoneticPr fontId="2" type="noConversion"/>
  </si>
  <si>
    <t>김포복지재단운영</t>
    <phoneticPr fontId="2" type="noConversion"/>
  </si>
  <si>
    <t>세항</t>
    <phoneticPr fontId="2" type="noConversion"/>
  </si>
  <si>
    <t>장</t>
    <phoneticPr fontId="2" type="noConversion"/>
  </si>
  <si>
    <t>예산과목</t>
    <phoneticPr fontId="2" type="noConversion"/>
  </si>
  <si>
    <t>기본재산편입</t>
    <phoneticPr fontId="2" type="noConversion"/>
  </si>
  <si>
    <t>재단운영</t>
    <phoneticPr fontId="2" type="noConversion"/>
  </si>
  <si>
    <t>재단운영비</t>
    <phoneticPr fontId="2" type="noConversion"/>
  </si>
  <si>
    <t>예비비</t>
    <phoneticPr fontId="2" type="noConversion"/>
  </si>
  <si>
    <t>시설비</t>
    <phoneticPr fontId="2" type="noConversion"/>
  </si>
  <si>
    <t>*시설비</t>
    <phoneticPr fontId="2" type="noConversion"/>
  </si>
  <si>
    <t>모금사업비</t>
    <phoneticPr fontId="2" type="noConversion"/>
  </si>
  <si>
    <t>(재)김포복지재단</t>
    <phoneticPr fontId="2" type="noConversion"/>
  </si>
  <si>
    <t>관*항*세항*목</t>
    <phoneticPr fontId="2" type="noConversion"/>
  </si>
  <si>
    <t>기본급</t>
    <phoneticPr fontId="2" type="noConversion"/>
  </si>
  <si>
    <t>=</t>
    <phoneticPr fontId="2" type="noConversion"/>
  </si>
  <si>
    <t xml:space="preserve">   ○체육행사  20,000원*8명*2회</t>
    <phoneticPr fontId="2" type="noConversion"/>
  </si>
  <si>
    <t xml:space="preserve">   ○정간물구독료   10,000원*1종*12월</t>
    <phoneticPr fontId="2" type="noConversion"/>
  </si>
  <si>
    <t xml:space="preserve">   ○기본사무용품   200,000원*12월</t>
    <phoneticPr fontId="2" type="noConversion"/>
  </si>
  <si>
    <t xml:space="preserve">   ○복사용지        20,000원*50박스</t>
    <phoneticPr fontId="2" type="noConversion"/>
  </si>
  <si>
    <t xml:space="preserve">   ○소모품비(복사기 드럼, 토너, 잉크 외)   600,000원*6회</t>
    <phoneticPr fontId="2" type="noConversion"/>
  </si>
  <si>
    <t xml:space="preserve">   ○수당         70,000*10명*6회</t>
    <phoneticPr fontId="2" type="noConversion"/>
  </si>
  <si>
    <t xml:space="preserve">   ○수당          70,000*8명*3회</t>
    <phoneticPr fontId="2" type="noConversion"/>
  </si>
  <si>
    <t xml:space="preserve">   ○수당        70,000원*4명*5회</t>
    <phoneticPr fontId="2" type="noConversion"/>
  </si>
  <si>
    <t xml:space="preserve">    0공모지원금       2,000,000원*5기관</t>
    <phoneticPr fontId="2" type="noConversion"/>
  </si>
  <si>
    <t>출연금 정기예탁</t>
    <phoneticPr fontId="2" type="noConversion"/>
  </si>
  <si>
    <t>기관행정운영비</t>
    <phoneticPr fontId="2" type="noConversion"/>
  </si>
  <si>
    <t>정기예탁</t>
    <phoneticPr fontId="2" type="noConversion"/>
  </si>
  <si>
    <t>기본재산 출연금</t>
    <phoneticPr fontId="2" type="noConversion"/>
  </si>
  <si>
    <t>▶ 일시지정사업</t>
    <phoneticPr fontId="2" type="noConversion"/>
  </si>
  <si>
    <t xml:space="preserve">본예산액          (A) </t>
    <phoneticPr fontId="2" type="noConversion"/>
  </si>
  <si>
    <t>김포복지재단</t>
    <phoneticPr fontId="2" type="noConversion"/>
  </si>
  <si>
    <t>▶ 효도휴가비</t>
    <phoneticPr fontId="2" type="noConversion"/>
  </si>
  <si>
    <t>복리후생비</t>
    <phoneticPr fontId="2" type="noConversion"/>
  </si>
  <si>
    <t>▶ 복리후생비</t>
    <phoneticPr fontId="2" type="noConversion"/>
  </si>
  <si>
    <t xml:space="preserve">1. 선택적복지제도 </t>
    <phoneticPr fontId="2" type="noConversion"/>
  </si>
  <si>
    <t>복리후생비</t>
    <phoneticPr fontId="2" type="noConversion"/>
  </si>
  <si>
    <t xml:space="preserve">   ○3급          300,000원*1명*12월</t>
    <phoneticPr fontId="2" type="noConversion"/>
  </si>
  <si>
    <t>▶ 직원급여(본봉/수당)</t>
    <phoneticPr fontId="2" type="noConversion"/>
  </si>
  <si>
    <t>▶ 퇴직적립금</t>
    <phoneticPr fontId="2" type="noConversion"/>
  </si>
  <si>
    <t>▶ 사회보험료</t>
    <phoneticPr fontId="2" type="noConversion"/>
  </si>
  <si>
    <t>▶ 여비</t>
    <phoneticPr fontId="2" type="noConversion"/>
  </si>
  <si>
    <t>▶ 홍보물 제작</t>
    <phoneticPr fontId="2" type="noConversion"/>
  </si>
  <si>
    <t>▶ 전자결재시스템 및 복식회계 프로그램</t>
    <phoneticPr fontId="2" type="noConversion"/>
  </si>
  <si>
    <t>▶ 공공요금 및 보험료</t>
    <phoneticPr fontId="2" type="noConversion"/>
  </si>
  <si>
    <t>▶ 차량유지</t>
    <phoneticPr fontId="2" type="noConversion"/>
  </si>
  <si>
    <t>▶ 모금사업</t>
    <phoneticPr fontId="2" type="noConversion"/>
  </si>
  <si>
    <t>▶ 예비비</t>
    <phoneticPr fontId="2" type="noConversion"/>
  </si>
  <si>
    <t>비고</t>
    <phoneticPr fontId="2" type="noConversion"/>
  </si>
  <si>
    <t>2. 기타후생경비</t>
    <phoneticPr fontId="2" type="noConversion"/>
  </si>
  <si>
    <t>1. 재단화합을 위한 워크숍 및 체육행사</t>
    <phoneticPr fontId="2" type="noConversion"/>
  </si>
  <si>
    <t xml:space="preserve">   ○워크숍   100,000원*100명*1회</t>
    <phoneticPr fontId="2" type="noConversion"/>
  </si>
  <si>
    <t xml:space="preserve">   ○리플렛3단 제작             1,300원*1,000매</t>
    <phoneticPr fontId="2" type="noConversion"/>
  </si>
  <si>
    <t xml:space="preserve">   ○기업맞춤혐 리플렛         1,000원*1,000매</t>
    <phoneticPr fontId="2" type="noConversion"/>
  </si>
  <si>
    <t xml:space="preserve">   ○재단 중,대봉투           260원*1,000매*2종</t>
    <phoneticPr fontId="2" type="noConversion"/>
  </si>
  <si>
    <t xml:space="preserve">   ○쇼핑백(중)                   1,300원*1,000매</t>
    <phoneticPr fontId="2" type="noConversion"/>
  </si>
  <si>
    <t xml:space="preserve"> ○네트웍크 구축  </t>
    <phoneticPr fontId="2" type="noConversion"/>
  </si>
  <si>
    <t xml:space="preserve">   0가두캠페인(자원봉사자 동원)           7,000원*25명*2회</t>
    <phoneticPr fontId="2" type="noConversion"/>
  </si>
  <si>
    <t xml:space="preserve">   0천사운동 신청서                             330원*3,000장</t>
    <phoneticPr fontId="2" type="noConversion"/>
  </si>
  <si>
    <t xml:space="preserve">   0캠페인 포스터(일반)                    2,600원*300장*2회</t>
    <phoneticPr fontId="2" type="noConversion"/>
  </si>
  <si>
    <t>*기업 맞춤형 리플렛 추가                       *홍보 동영상 제작</t>
    <phoneticPr fontId="2" type="noConversion"/>
  </si>
  <si>
    <t xml:space="preserve">   ○홈페이지 리뉴얼 작업                          2,500,000원*1회</t>
    <phoneticPr fontId="2" type="noConversion"/>
  </si>
  <si>
    <t xml:space="preserve">   ○홈페이지 유지 보수 및 뉴스레터 발송        200,000원*12월</t>
    <phoneticPr fontId="2" type="noConversion"/>
  </si>
  <si>
    <t xml:space="preserve">   ○회계프로그램 유지보수비                       101,000원*12월</t>
    <phoneticPr fontId="2" type="noConversion"/>
  </si>
  <si>
    <t>2. 정기간행물 구독 및 문서제본</t>
    <phoneticPr fontId="2" type="noConversion"/>
  </si>
  <si>
    <t xml:space="preserve">   ○신문구독료      15,000원*2종*12월</t>
    <phoneticPr fontId="2" type="noConversion"/>
  </si>
  <si>
    <t xml:space="preserve">   ○문서제본비           50,000원*10회</t>
    <phoneticPr fontId="2" type="noConversion"/>
  </si>
  <si>
    <t>4. 임차료</t>
    <phoneticPr fontId="2" type="noConversion"/>
  </si>
  <si>
    <t xml:space="preserve">   ○차량대여(프라이드)    420,000원*12월*1대</t>
    <phoneticPr fontId="2" type="noConversion"/>
  </si>
  <si>
    <t xml:space="preserve">   ○정수기대여               55,900원*12월*1대</t>
    <phoneticPr fontId="2" type="noConversion"/>
  </si>
  <si>
    <t xml:space="preserve">   ○각종수수료(제증명발급 외)   100,000원*4분기</t>
    <phoneticPr fontId="2" type="noConversion"/>
  </si>
  <si>
    <t>*전자결재 유지보수 추가                                 *홈페이지 리뉴얼 작업 추가</t>
    <phoneticPr fontId="2" type="noConversion"/>
  </si>
  <si>
    <t xml:space="preserve">   ○신원보증보험                               50,000원*1회</t>
    <phoneticPr fontId="2" type="noConversion"/>
  </si>
  <si>
    <t xml:space="preserve">   ○전국재단협회비                           300,000원*2회</t>
    <phoneticPr fontId="2" type="noConversion"/>
  </si>
  <si>
    <t xml:space="preserve">   ○야외테이블         200,000원*2SET</t>
    <phoneticPr fontId="2" type="noConversion"/>
  </si>
  <si>
    <t xml:space="preserve">   ○국내여비  20,000원*7명*5일*12월</t>
    <phoneticPr fontId="2" type="noConversion"/>
  </si>
  <si>
    <t>*노인복지관 및 이사,운영위원과의 화합을 위한 워크샵 개최</t>
    <phoneticPr fontId="2" type="noConversion"/>
  </si>
  <si>
    <t xml:space="preserve"> ○3급       49,284,000원*1명</t>
    <phoneticPr fontId="2" type="noConversion"/>
  </si>
  <si>
    <t xml:space="preserve">   ○이사장    1,200,000원*1명*12월</t>
    <phoneticPr fontId="2" type="noConversion"/>
  </si>
  <si>
    <t>1)기본급(2013년 기준)</t>
    <phoneticPr fontId="2" type="noConversion"/>
  </si>
  <si>
    <t xml:space="preserve">    0심사비             70,000원*5명*2회</t>
    <phoneticPr fontId="2" type="noConversion"/>
  </si>
  <si>
    <t xml:space="preserve">    0책자인쇄             10,000원*200부</t>
    <phoneticPr fontId="2" type="noConversion"/>
  </si>
  <si>
    <t xml:space="preserve">    0진행비                      300,000원</t>
    <phoneticPr fontId="2" type="noConversion"/>
  </si>
  <si>
    <t xml:space="preserve">  ○모금활동화 사업</t>
    <phoneticPr fontId="2" type="noConversion"/>
  </si>
  <si>
    <t xml:space="preserve">   0저금통 제작비                       1,000원*5,000EA</t>
    <phoneticPr fontId="2" type="noConversion"/>
  </si>
  <si>
    <t>2. 기부인증사업</t>
    <phoneticPr fontId="2" type="noConversion"/>
  </si>
  <si>
    <t xml:space="preserve">   0기부인증,바인더 제작                6,000원*400EA</t>
    <phoneticPr fontId="2" type="noConversion"/>
  </si>
  <si>
    <t xml:space="preserve">   0기부인증 현판제작                   55,000원*40EA</t>
    <phoneticPr fontId="2" type="noConversion"/>
  </si>
  <si>
    <t>*취약계층지원 단가 증액</t>
    <phoneticPr fontId="2" type="noConversion"/>
  </si>
  <si>
    <t>기획사업</t>
    <phoneticPr fontId="2" type="noConversion"/>
  </si>
  <si>
    <t>정기지정</t>
    <phoneticPr fontId="2" type="noConversion"/>
  </si>
  <si>
    <t>일시지정</t>
    <phoneticPr fontId="2" type="noConversion"/>
  </si>
  <si>
    <t>경기도일반지원사업</t>
    <phoneticPr fontId="2" type="noConversion"/>
  </si>
  <si>
    <t xml:space="preserve">  ○경기도일반지원사업  25,000,000</t>
    <phoneticPr fontId="2" type="noConversion"/>
  </si>
  <si>
    <t>▶ 홍보사업</t>
    <phoneticPr fontId="2" type="noConversion"/>
  </si>
  <si>
    <t>홍보비</t>
    <phoneticPr fontId="2" type="noConversion"/>
  </si>
  <si>
    <t>*출연금의 증가</t>
    <phoneticPr fontId="2" type="noConversion"/>
  </si>
  <si>
    <t xml:space="preserve">*우편요금 인상 및 감사서신         발송증가  </t>
    <phoneticPr fontId="2" type="noConversion"/>
  </si>
  <si>
    <t xml:space="preserve">   ○재단 소봉투                   150원*3,000매</t>
    <phoneticPr fontId="2" type="noConversion"/>
  </si>
  <si>
    <t>*심사위원 증원                        *프로그램 책자 발간</t>
    <phoneticPr fontId="2" type="noConversion"/>
  </si>
  <si>
    <t xml:space="preserve">   0캠페인 포스터(유포지)                 33,000원*50장*2회</t>
    <phoneticPr fontId="2" type="noConversion"/>
  </si>
  <si>
    <t>*출연금(이자수입) 및                      연합모금액 증가</t>
    <phoneticPr fontId="2" type="noConversion"/>
  </si>
  <si>
    <t>*홍보비</t>
    <phoneticPr fontId="2" type="noConversion"/>
  </si>
  <si>
    <t>사업운영</t>
  </si>
  <si>
    <t>*사업비</t>
    <phoneticPr fontId="2" type="noConversion"/>
  </si>
  <si>
    <t>기관사업운영비</t>
  </si>
  <si>
    <t>▶ 예)긴급지원</t>
    <phoneticPr fontId="2" type="noConversion"/>
  </si>
  <si>
    <t>▶ 예)기부인증사업</t>
    <phoneticPr fontId="2" type="noConversion"/>
  </si>
  <si>
    <t>▶ 예)사업운영비</t>
    <phoneticPr fontId="2" type="noConversion"/>
  </si>
  <si>
    <t>예)긴급지원</t>
    <phoneticPr fontId="2" type="noConversion"/>
  </si>
  <si>
    <t>예)기타지원</t>
    <phoneticPr fontId="2" type="noConversion"/>
  </si>
  <si>
    <t>예)명절나눔지원</t>
    <phoneticPr fontId="2" type="noConversion"/>
  </si>
  <si>
    <t>예)기부인증사업</t>
    <phoneticPr fontId="2" type="noConversion"/>
  </si>
  <si>
    <t>예)사업운영비</t>
    <phoneticPr fontId="2" type="noConversion"/>
  </si>
  <si>
    <t xml:space="preserve">  ○홍보비 12,000,000</t>
    <phoneticPr fontId="2" type="noConversion"/>
  </si>
  <si>
    <t xml:space="preserve"> ○4급       36,447,500원*2명 </t>
    <phoneticPr fontId="2" type="noConversion"/>
  </si>
  <si>
    <t xml:space="preserve"> ○5급       29,762,750원*4명</t>
    <phoneticPr fontId="2" type="noConversion"/>
  </si>
  <si>
    <t xml:space="preserve"> ○ ((40,000원*1명)+(20,000*1명)+(60,000*2명)+(80,000*1명))*12월</t>
    <phoneticPr fontId="2" type="noConversion"/>
  </si>
  <si>
    <t xml:space="preserve"> ○3급          4,107,000원*60%*2회</t>
    <phoneticPr fontId="2" type="noConversion"/>
  </si>
  <si>
    <t xml:space="preserve"> ○4급          6,074,600원*60%*2회</t>
    <phoneticPr fontId="2" type="noConversion"/>
  </si>
  <si>
    <t xml:space="preserve"> ○5급          9,921,000원*60%*2회                                                       </t>
    <phoneticPr fontId="2" type="noConversion"/>
  </si>
  <si>
    <t xml:space="preserve">   ○4급          200,000원*2명*12월</t>
    <phoneticPr fontId="2" type="noConversion"/>
  </si>
  <si>
    <t xml:space="preserve">   ○2,209,340*12월</t>
    <phoneticPr fontId="2" type="noConversion"/>
  </si>
  <si>
    <t xml:space="preserve">   ○정원가산업무추진비                    80,000원*7명</t>
    <phoneticPr fontId="2" type="noConversion"/>
  </si>
  <si>
    <t xml:space="preserve">   ○부서운영업무추진비                    250,000*12월 </t>
    <phoneticPr fontId="2" type="noConversion"/>
  </si>
  <si>
    <t xml:space="preserve">   ○실비보상   7,000원*10명*6회</t>
    <phoneticPr fontId="2" type="noConversion"/>
  </si>
  <si>
    <t xml:space="preserve">   ○실비보상    7,000원*8명*3회</t>
    <phoneticPr fontId="2" type="noConversion"/>
  </si>
  <si>
    <t xml:space="preserve">   ○실비보상    7,000원*4명*5회</t>
    <phoneticPr fontId="2" type="noConversion"/>
  </si>
  <si>
    <t xml:space="preserve">   ○1톤 탑차          20,000,000원*1대</t>
    <phoneticPr fontId="2" type="noConversion"/>
  </si>
  <si>
    <t xml:space="preserve">   ○제본기                400,000원*1대</t>
    <phoneticPr fontId="2" type="noConversion"/>
  </si>
  <si>
    <t xml:space="preserve">   ○라벨프린터           400,000원*1대</t>
    <phoneticPr fontId="2" type="noConversion"/>
  </si>
  <si>
    <t xml:space="preserve">   ○차량보험비                              1,200,000원*1회</t>
    <phoneticPr fontId="2" type="noConversion"/>
  </si>
  <si>
    <t>*1톤탑차 구입</t>
    <phoneticPr fontId="2" type="noConversion"/>
  </si>
  <si>
    <t>전자결재시스템 구축</t>
    <phoneticPr fontId="2" type="noConversion"/>
  </si>
  <si>
    <t xml:space="preserve">   ○해당없음</t>
    <phoneticPr fontId="2" type="noConversion"/>
  </si>
  <si>
    <t>*정원가산업추진비 추가                        *기관운영 업무추진비 추가</t>
    <phoneticPr fontId="2" type="noConversion"/>
  </si>
  <si>
    <t xml:space="preserve">   ○전화,인터넷료                            450,000원*12월</t>
    <phoneticPr fontId="2" type="noConversion"/>
  </si>
  <si>
    <t xml:space="preserve">  ○연말모금행사</t>
    <phoneticPr fontId="2" type="noConversion"/>
  </si>
  <si>
    <t xml:space="preserve">   0지역(아파트 외)캠페인                   7,000원*10명*4회</t>
    <phoneticPr fontId="2" type="noConversion"/>
  </si>
  <si>
    <t>*차량보험비, 자동차세 추가</t>
    <phoneticPr fontId="2" type="noConversion"/>
  </si>
  <si>
    <t xml:space="preserve">   ○수탁기관 협약이행보증보험   3,000,000원*1회*1기관</t>
    <phoneticPr fontId="2" type="noConversion"/>
  </si>
  <si>
    <t xml:space="preserve">   0홍보지제작                   500,000원(32절,8,000매)*2회</t>
    <phoneticPr fontId="2" type="noConversion"/>
  </si>
  <si>
    <t xml:space="preserve">  ○기획사업(기관배분)  70,000,000</t>
    <phoneticPr fontId="2" type="noConversion"/>
  </si>
  <si>
    <t>▶ 정기지정사업</t>
    <phoneticPr fontId="2" type="noConversion"/>
  </si>
  <si>
    <t xml:space="preserve">  ○정기지정(성금)  424,000,000</t>
    <phoneticPr fontId="2" type="noConversion"/>
  </si>
  <si>
    <t xml:space="preserve">  ○일시지정(성금, 성품) 469,000,000</t>
    <phoneticPr fontId="2" type="noConversion"/>
  </si>
  <si>
    <t>▶ 경기도일반지원사업</t>
    <phoneticPr fontId="2" type="noConversion"/>
  </si>
  <si>
    <t>▶ 예)기타지원</t>
    <phoneticPr fontId="2" type="noConversion"/>
  </si>
  <si>
    <t>▶ 예)명절나눔지원</t>
    <phoneticPr fontId="2" type="noConversion"/>
  </si>
  <si>
    <t xml:space="preserve">   ○기관운영 업무추진비(대표이사)   875,000원*4분기 </t>
    <phoneticPr fontId="2" type="noConversion"/>
  </si>
  <si>
    <t xml:space="preserve">   ○사무국장   1,250,000원*4분기</t>
    <phoneticPr fontId="2" type="noConversion"/>
  </si>
  <si>
    <t xml:space="preserve">   ○대표이사   1,250,000원*4분기</t>
    <phoneticPr fontId="2" type="noConversion"/>
  </si>
  <si>
    <t xml:space="preserve">   ○자동차세(취득세,등록세등)            1,200,000원*1회</t>
    <phoneticPr fontId="2" type="noConversion"/>
  </si>
  <si>
    <t xml:space="preserve">   ○유류비    200,000원*2대*12월</t>
    <phoneticPr fontId="2" type="noConversion"/>
  </si>
  <si>
    <t xml:space="preserve">   ○수리 및 유지비 100,000원*1대*12월</t>
    <phoneticPr fontId="2" type="noConversion"/>
  </si>
  <si>
    <t>*차량구입에 따른 유지비 증가</t>
    <phoneticPr fontId="2" type="noConversion"/>
  </si>
  <si>
    <t xml:space="preserve">   0모금행사                              5,000,000원*1회</t>
    <phoneticPr fontId="2" type="noConversion"/>
  </si>
  <si>
    <t xml:space="preserve">   0사업설명회 및 간담회                      100,000원*10회</t>
    <phoneticPr fontId="2" type="noConversion"/>
  </si>
  <si>
    <t xml:space="preserve">   0MOU 현수막 제작                           50,000원*10회</t>
    <phoneticPr fontId="2" type="noConversion"/>
  </si>
  <si>
    <t>*연찬회 실시                             *캠페인 포스터 제작                                                  *통합 홈페이지 구축</t>
    <phoneticPr fontId="2" type="noConversion"/>
  </si>
  <si>
    <t xml:space="preserve">*직원 작업복 및 단체복 필요           </t>
    <phoneticPr fontId="2" type="noConversion"/>
  </si>
  <si>
    <t>*연말행사실시</t>
    <phoneticPr fontId="2" type="noConversion"/>
  </si>
  <si>
    <t>2014년예산(안)           (B)</t>
    <phoneticPr fontId="2" type="noConversion"/>
  </si>
  <si>
    <t>증감(B-A)</t>
    <phoneticPr fontId="2" type="noConversion"/>
  </si>
  <si>
    <t xml:space="preserve">   ○우편요금                             300원*1,000매*12월</t>
    <phoneticPr fontId="2" type="noConversion"/>
  </si>
  <si>
    <t xml:space="preserve">  ○사업평가보고서 기획 및 발간  10,000원*1,000부</t>
    <phoneticPr fontId="2" type="noConversion"/>
  </si>
  <si>
    <t xml:space="preserve">   0캠페인 현수막                          55,000원*11EA*2회</t>
    <phoneticPr fontId="2" type="noConversion"/>
  </si>
  <si>
    <t xml:space="preserve">   ○3급   49,284,000*1.5/209*10시간*1명</t>
    <phoneticPr fontId="2" type="noConversion"/>
  </si>
  <si>
    <t xml:space="preserve">   ○4급   36,447,500*1.5/209*25시간*2명</t>
    <phoneticPr fontId="2" type="noConversion"/>
  </si>
  <si>
    <t xml:space="preserve">   ○5급   29,763,000*1.5/209*30시간*4명</t>
    <phoneticPr fontId="2" type="noConversion"/>
  </si>
  <si>
    <t xml:space="preserve">   ○피복비     120,000원*8명</t>
    <phoneticPr fontId="2" type="noConversion"/>
  </si>
  <si>
    <t xml:space="preserve">   ○자율항목 1,085,000원*9명</t>
    <phoneticPr fontId="2" type="noConversion"/>
  </si>
  <si>
    <t xml:space="preserve">   ○전자결재시스템 유지보수비                 47,960,000원*12%</t>
    <phoneticPr fontId="2" type="noConversion"/>
  </si>
  <si>
    <t xml:space="preserve">  ○설 명절지원비     30,000원*500명</t>
    <phoneticPr fontId="2" type="noConversion"/>
  </si>
  <si>
    <t xml:space="preserve">  ○추석 명절지원비  30,000원*500명</t>
    <phoneticPr fontId="2" type="noConversion"/>
  </si>
  <si>
    <t xml:space="preserve">   0재단알림 판촉물                      2,500,000원*2종*1회         </t>
    <phoneticPr fontId="2" type="noConversion"/>
  </si>
  <si>
    <t xml:space="preserve">   0보수교육비 및 직무향상교육    24,000원*125명</t>
    <phoneticPr fontId="2" type="noConversion"/>
  </si>
  <si>
    <t>△</t>
    <phoneticPr fontId="2" type="noConversion"/>
  </si>
  <si>
    <t>증(△)감
(B-A)</t>
    <phoneticPr fontId="2" type="noConversion"/>
  </si>
  <si>
    <r>
      <t xml:space="preserve">○2011년 출연금           50,000,000원                                                                                                                                                                                                                                              ○2012년 출연금          500,000,000원                                                             ○2013년 출연금        1,000,000,000원                                                                                                                               ○이자수입                  43,400,000원  </t>
    </r>
    <r>
      <rPr>
        <sz val="10"/>
        <color rgb="FFFF0000"/>
        <rFont val="맑은 고딕"/>
        <family val="3"/>
        <charset val="129"/>
        <scheme val="major"/>
      </rPr>
      <t xml:space="preserve">          </t>
    </r>
    <r>
      <rPr>
        <sz val="10"/>
        <rFont val="맑은 고딕"/>
        <family val="3"/>
        <charset val="129"/>
        <scheme val="maj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</si>
  <si>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 xml:space="preserve">   ○건강보험  925,000*12월 </t>
    <phoneticPr fontId="2" type="noConversion"/>
  </si>
  <si>
    <t>=</t>
    <phoneticPr fontId="2" type="noConversion"/>
  </si>
  <si>
    <t>=</t>
    <phoneticPr fontId="2" type="noConversion"/>
  </si>
  <si>
    <t xml:space="preserve">   ○국민연금  884,000*12월</t>
    <phoneticPr fontId="2" type="noConversion"/>
  </si>
  <si>
    <t xml:space="preserve">   ○고용보험  208,000*12월</t>
    <phoneticPr fontId="2" type="noConversion"/>
  </si>
  <si>
    <t xml:space="preserve">   ○산재보험  194,000*12월</t>
    <phoneticPr fontId="2" type="noConversion"/>
  </si>
  <si>
    <t xml:space="preserve">   ○결산감사수수료                3,000,000원*1회</t>
    <phoneticPr fontId="2" type="noConversion"/>
  </si>
  <si>
    <t xml:space="preserve">   ○나눔홍보 동영상 제작      8,000,000원*1회</t>
    <phoneticPr fontId="2" type="noConversion"/>
  </si>
  <si>
    <t xml:space="preserve">   0모금함 제작 및 모금사업 진행비  5,000,000원*1회</t>
    <phoneticPr fontId="2" type="noConversion"/>
  </si>
  <si>
    <t>-</t>
    <phoneticPr fontId="2" type="noConversion"/>
  </si>
  <si>
    <t>-</t>
    <phoneticPr fontId="2" type="noConversion"/>
  </si>
  <si>
    <t>2014년도 세입예산 세부내역</t>
    <phoneticPr fontId="2" type="noConversion"/>
  </si>
  <si>
    <t>2015년 세입예산목별조서</t>
    <phoneticPr fontId="2" type="noConversion"/>
  </si>
  <si>
    <t>2015년 세출예산목별조서</t>
    <phoneticPr fontId="2" type="noConversion"/>
  </si>
  <si>
    <t xml:space="preserve">   ○전자결재시스템 유지보수비                 73,852,900원*12%</t>
    <phoneticPr fontId="2" type="noConversion"/>
  </si>
  <si>
    <t xml:space="preserve">   ○회계프로그램 유지보수비                       191,000원*12월</t>
    <phoneticPr fontId="2" type="noConversion"/>
  </si>
  <si>
    <t xml:space="preserve">   0 보수교육비 및 직무향상교육    24,000원*125명</t>
    <phoneticPr fontId="2" type="noConversion"/>
  </si>
  <si>
    <t xml:space="preserve">   ○체육행사    30,000원*8명*2회</t>
    <phoneticPr fontId="2" type="noConversion"/>
  </si>
  <si>
    <t xml:space="preserve">   ○수리 및 유지비 300,000원*1대*4분기</t>
    <phoneticPr fontId="2" type="noConversion"/>
  </si>
  <si>
    <t xml:space="preserve">   ○책장(문서함 등)           500,000원*3개</t>
    <phoneticPr fontId="2" type="noConversion"/>
  </si>
  <si>
    <t xml:space="preserve">   ○TV 시청료                             30,000원*1대*12월</t>
    <phoneticPr fontId="2" type="noConversion"/>
  </si>
  <si>
    <t xml:space="preserve">   ○기관운영 업무추진비               875,000원*4분기 </t>
    <phoneticPr fontId="2" type="noConversion"/>
  </si>
  <si>
    <t xml:space="preserve">   ○차량보험비                              1,000,000원*1회</t>
    <phoneticPr fontId="2" type="noConversion"/>
  </si>
  <si>
    <t>▶ 공공요금 및 제세</t>
    <phoneticPr fontId="2" type="noConversion"/>
  </si>
  <si>
    <t xml:space="preserve">   ○자동차세                                   500,000원*1대</t>
    <phoneticPr fontId="2" type="noConversion"/>
  </si>
  <si>
    <t xml:space="preserve">   ○결산감사수수료                3,300,000원*1회</t>
    <phoneticPr fontId="2" type="noConversion"/>
  </si>
  <si>
    <t>자산취득비</t>
    <phoneticPr fontId="2" type="noConversion"/>
  </si>
  <si>
    <t xml:space="preserve">   ○자율항목     1,125,000원*8명</t>
    <phoneticPr fontId="2" type="noConversion"/>
  </si>
  <si>
    <t xml:space="preserve">   ○피복비         120,000원*8명</t>
    <phoneticPr fontId="2" type="noConversion"/>
  </si>
  <si>
    <t xml:space="preserve">   ○재단 쇼핑백(중)                     1,300원*1,000매</t>
    <phoneticPr fontId="2" type="noConversion"/>
  </si>
  <si>
    <t xml:space="preserve">   ○홍보판촉물                          2,000원*3,000개</t>
    <phoneticPr fontId="2" type="noConversion"/>
  </si>
  <si>
    <t xml:space="preserve">   ○재단 대봉투                           300원*1,000매</t>
    <phoneticPr fontId="2" type="noConversion"/>
  </si>
  <si>
    <t xml:space="preserve">   ○재단 소봉투                           200원*2,000매</t>
    <phoneticPr fontId="2" type="noConversion"/>
  </si>
  <si>
    <t xml:space="preserve">   0 사업설명회 및 네트워크 진행비            200,000원*5회</t>
    <phoneticPr fontId="2" type="noConversion"/>
  </si>
  <si>
    <t xml:space="preserve">   0 MOU 현수막 제작                            50,000원*10회</t>
    <phoneticPr fontId="2" type="noConversion"/>
  </si>
  <si>
    <t xml:space="preserve">   ○홍보포스터(유포지)                  33,000원*50장</t>
    <phoneticPr fontId="2" type="noConversion"/>
  </si>
  <si>
    <t xml:space="preserve">  ○모금활성화 사업</t>
    <phoneticPr fontId="2" type="noConversion"/>
  </si>
  <si>
    <t>3. 사업평가보고회 및 보고서 발간</t>
    <phoneticPr fontId="2" type="noConversion"/>
  </si>
  <si>
    <t xml:space="preserve">   0 모금배너 및 모금사업 진행비     3,000,000원*1회</t>
    <phoneticPr fontId="2" type="noConversion"/>
  </si>
  <si>
    <t xml:space="preserve">   0 기부신청서 제작                       500원*2000장</t>
    <phoneticPr fontId="2" type="noConversion"/>
  </si>
  <si>
    <t xml:space="preserve">  0 사업평가보고회                       3,000,000원*1회</t>
    <phoneticPr fontId="2" type="noConversion"/>
  </si>
  <si>
    <t xml:space="preserve">   0 기부인증 현판제작                   55,000원*40개</t>
    <phoneticPr fontId="2" type="noConversion"/>
  </si>
  <si>
    <t xml:space="preserve">   0 지역축제참여 캠페인                  150,000원*3회</t>
    <phoneticPr fontId="2" type="noConversion"/>
  </si>
  <si>
    <t xml:space="preserve">   0 재단 자체 캠페인                      200,000원*2회</t>
    <phoneticPr fontId="2" type="noConversion"/>
  </si>
  <si>
    <t>1.시간외수당</t>
    <phoneticPr fontId="2" type="noConversion"/>
  </si>
  <si>
    <t xml:space="preserve">2.직책수당 </t>
    <phoneticPr fontId="2" type="noConversion"/>
  </si>
  <si>
    <t>3.직급보조비</t>
    <phoneticPr fontId="2" type="noConversion"/>
  </si>
  <si>
    <t xml:space="preserve">3.자격수당 </t>
    <phoneticPr fontId="2" type="noConversion"/>
  </si>
  <si>
    <t xml:space="preserve">  ○기획사업(기관배분)  120,000,000</t>
    <phoneticPr fontId="2" type="noConversion"/>
  </si>
  <si>
    <t xml:space="preserve">  ○정기지정(성금)  350,000,000</t>
    <phoneticPr fontId="2" type="noConversion"/>
  </si>
  <si>
    <t xml:space="preserve">  ○경기도일반지원사업  50,000,000</t>
    <phoneticPr fontId="2" type="noConversion"/>
  </si>
  <si>
    <t xml:space="preserve">  ○홍보비 18,000,000</t>
    <phoneticPr fontId="2" type="noConversion"/>
  </si>
  <si>
    <t xml:space="preserve">  ○일시지정(성금)  215,000,000</t>
    <phoneticPr fontId="2" type="noConversion"/>
  </si>
  <si>
    <t xml:space="preserve">  ○일시지정(성품)  450,000,000</t>
    <phoneticPr fontId="2" type="noConversion"/>
  </si>
  <si>
    <t>△</t>
  </si>
  <si>
    <t xml:space="preserve">   ○3급        250,000*12월*1명</t>
    <phoneticPr fontId="2" type="noConversion"/>
  </si>
  <si>
    <t xml:space="preserve">   ○4급        155,000*12월*2명</t>
    <phoneticPr fontId="2" type="noConversion"/>
  </si>
  <si>
    <t xml:space="preserve">   ○5급        140,000*12월*4명</t>
    <phoneticPr fontId="2" type="noConversion"/>
  </si>
  <si>
    <t xml:space="preserve">   ○고용보험  263,000*12월</t>
    <phoneticPr fontId="2" type="noConversion"/>
  </si>
  <si>
    <t xml:space="preserve">   ○산재보험  220,000*12월</t>
    <phoneticPr fontId="2" type="noConversion"/>
  </si>
  <si>
    <t>출연금</t>
    <phoneticPr fontId="2" type="noConversion"/>
  </si>
  <si>
    <t>1. 예산총칙</t>
    <phoneticPr fontId="2" type="noConversion"/>
  </si>
  <si>
    <t>김포복지재단 이사장</t>
    <phoneticPr fontId="2" type="noConversion"/>
  </si>
  <si>
    <t>2. 문서제본</t>
    <phoneticPr fontId="2" type="noConversion"/>
  </si>
  <si>
    <t xml:space="preserve">   ○문서제본비           150,000원*10회</t>
    <phoneticPr fontId="2" type="noConversion"/>
  </si>
  <si>
    <t xml:space="preserve">   ○사회복지사 자격수당      30,000원*12월*7명</t>
    <phoneticPr fontId="2" type="noConversion"/>
  </si>
  <si>
    <t xml:space="preserve">   ○워크숍     100,000원*8명*1회</t>
    <phoneticPr fontId="2" type="noConversion"/>
  </si>
  <si>
    <t xml:space="preserve">5. 기타수수료 </t>
    <phoneticPr fontId="2" type="noConversion"/>
  </si>
  <si>
    <t xml:space="preserve">  0 사업평가보고서 기획 및 발간      10,000원*700부</t>
    <phoneticPr fontId="2" type="noConversion"/>
  </si>
  <si>
    <t>내부거래</t>
    <phoneticPr fontId="2" type="noConversion"/>
  </si>
  <si>
    <t>내부거래</t>
    <phoneticPr fontId="2" type="noConversion"/>
  </si>
  <si>
    <t>기타내부거래</t>
    <phoneticPr fontId="2" type="noConversion"/>
  </si>
  <si>
    <t>전출금</t>
    <phoneticPr fontId="2" type="noConversion"/>
  </si>
  <si>
    <t xml:space="preserve">  ○김포시종합사회복지관 전출금     50,000,000원*1회</t>
    <phoneticPr fontId="2" type="noConversion"/>
  </si>
  <si>
    <t>=</t>
    <phoneticPr fontId="2" type="noConversion"/>
  </si>
  <si>
    <t>=</t>
    <phoneticPr fontId="2" type="noConversion"/>
  </si>
  <si>
    <t xml:space="preserve">   ○수당         70,000원*10명*6회</t>
    <phoneticPr fontId="2" type="noConversion"/>
  </si>
  <si>
    <t xml:space="preserve">   ○실비보상    7,000원*10명*6회</t>
    <phoneticPr fontId="2" type="noConversion"/>
  </si>
  <si>
    <t xml:space="preserve">   ○수당         70,000원*8명*3회</t>
    <phoneticPr fontId="2" type="noConversion"/>
  </si>
  <si>
    <t xml:space="preserve">   ○차량대여(리스)         700,000원*12월*1대</t>
    <phoneticPr fontId="2" type="noConversion"/>
  </si>
  <si>
    <t xml:space="preserve">   ○전화,인터넷,전보료                      600,000원*12월</t>
    <phoneticPr fontId="2" type="noConversion"/>
  </si>
  <si>
    <t xml:space="preserve">  ○조사연구용역비            10,000,000원*1회</t>
    <phoneticPr fontId="2" type="noConversion"/>
  </si>
  <si>
    <t xml:space="preserve">   ○상장케이스       3,000원*400개               </t>
    <phoneticPr fontId="2" type="noConversion"/>
  </si>
  <si>
    <t xml:space="preserve">   ○소모품비(복사기 드럼, 토너, 잉크 외)   645,000원*6회</t>
    <phoneticPr fontId="2" type="noConversion"/>
  </si>
  <si>
    <t>2015년 김포복지재단 예산총괄표</t>
    <phoneticPr fontId="2" type="noConversion"/>
  </si>
  <si>
    <t>내부거래</t>
    <phoneticPr fontId="2" type="noConversion"/>
  </si>
  <si>
    <t>법인전출금</t>
    <phoneticPr fontId="2" type="noConversion"/>
  </si>
  <si>
    <t>[단위 : 천원]</t>
    <phoneticPr fontId="2" type="noConversion"/>
  </si>
  <si>
    <t>세외수입</t>
    <phoneticPr fontId="2" type="noConversion"/>
  </si>
  <si>
    <t>기타수입</t>
    <phoneticPr fontId="2" type="noConversion"/>
  </si>
  <si>
    <t>후원금모금</t>
    <phoneticPr fontId="2" type="noConversion"/>
  </si>
  <si>
    <t>이월금</t>
    <phoneticPr fontId="2" type="noConversion"/>
  </si>
  <si>
    <t>그외수입</t>
    <phoneticPr fontId="2" type="noConversion"/>
  </si>
  <si>
    <t>예탁금 및 예수금</t>
    <phoneticPr fontId="2" type="noConversion"/>
  </si>
  <si>
    <t>예탁금 이자수입</t>
    <phoneticPr fontId="2" type="noConversion"/>
  </si>
  <si>
    <t>이자수입(출연금)</t>
    <phoneticPr fontId="2" type="noConversion"/>
  </si>
  <si>
    <t>*일시지정</t>
    <phoneticPr fontId="2" type="noConversion"/>
  </si>
  <si>
    <t>*경기모금회지원사업</t>
    <phoneticPr fontId="2" type="noConversion"/>
  </si>
  <si>
    <t>*정기지정</t>
    <phoneticPr fontId="2" type="noConversion"/>
  </si>
  <si>
    <t>*일시지정</t>
    <phoneticPr fontId="2" type="noConversion"/>
  </si>
  <si>
    <t>경기모금회지원사업</t>
    <phoneticPr fontId="2" type="noConversion"/>
  </si>
  <si>
    <t xml:space="preserve">   ○재단직원 전체 업무교류 회의      10,000원*100명*1회</t>
    <phoneticPr fontId="2" type="noConversion"/>
  </si>
  <si>
    <t xml:space="preserve">   ○직원 직무관련교육   200,000원*7명</t>
    <phoneticPr fontId="2" type="noConversion"/>
  </si>
  <si>
    <t xml:space="preserve">   </t>
    <phoneticPr fontId="2" type="noConversion"/>
  </si>
  <si>
    <t xml:space="preserve">  ○설 명절지원비     40,000원*500명</t>
    <phoneticPr fontId="2" type="noConversion"/>
  </si>
  <si>
    <t xml:space="preserve">  ○추석 명절지원비  40,000원*500명</t>
    <phoneticPr fontId="2" type="noConversion"/>
  </si>
  <si>
    <t xml:space="preserve">   ○신원보증보험                               51,000원*1회</t>
    <phoneticPr fontId="2" type="noConversion"/>
  </si>
  <si>
    <t>명절휴가비</t>
    <phoneticPr fontId="2" type="noConversion"/>
  </si>
  <si>
    <t>▶ 명절휴가비</t>
    <phoneticPr fontId="2" type="noConversion"/>
  </si>
  <si>
    <t>*출연금 이자 이월액</t>
    <phoneticPr fontId="2" type="noConversion"/>
  </si>
  <si>
    <t>출연금 이자</t>
    <phoneticPr fontId="2" type="noConversion"/>
  </si>
  <si>
    <t>[단위 : 천원]</t>
    <phoneticPr fontId="2" type="noConversion"/>
  </si>
  <si>
    <t>과 목</t>
    <phoneticPr fontId="2" type="noConversion"/>
  </si>
  <si>
    <t>총 계</t>
    <phoneticPr fontId="2" type="noConversion"/>
  </si>
  <si>
    <t>기본
재산</t>
    <phoneticPr fontId="2" type="noConversion"/>
  </si>
  <si>
    <t>소 계</t>
    <phoneticPr fontId="2" type="noConversion"/>
  </si>
  <si>
    <t>1. 재단운영비</t>
    <phoneticPr fontId="2" type="noConversion"/>
  </si>
  <si>
    <t>*출연금</t>
    <phoneticPr fontId="2" type="noConversion"/>
  </si>
  <si>
    <t>*인 건 비</t>
    <phoneticPr fontId="2" type="noConversion"/>
  </si>
  <si>
    <t>*업무추진비</t>
    <phoneticPr fontId="2" type="noConversion"/>
  </si>
  <si>
    <t>소 계</t>
    <phoneticPr fontId="2" type="noConversion"/>
  </si>
  <si>
    <t>*운 영 비</t>
    <phoneticPr fontId="2" type="noConversion"/>
  </si>
  <si>
    <t>*시 설 비</t>
    <phoneticPr fontId="2" type="noConversion"/>
  </si>
  <si>
    <t>*사 업 비</t>
    <phoneticPr fontId="2" type="noConversion"/>
  </si>
  <si>
    <t>기타
수입</t>
    <phoneticPr fontId="2" type="noConversion"/>
  </si>
  <si>
    <t>2. 모금사업비</t>
    <phoneticPr fontId="2" type="noConversion"/>
  </si>
  <si>
    <t>*재가노인지원센터
 초기투자비용 반환금</t>
    <phoneticPr fontId="2" type="noConversion"/>
  </si>
  <si>
    <t>*기획사업</t>
    <phoneticPr fontId="2" type="noConversion"/>
  </si>
  <si>
    <t>후원금</t>
    <phoneticPr fontId="2" type="noConversion"/>
  </si>
  <si>
    <t>소 계</t>
    <phoneticPr fontId="2" type="noConversion"/>
  </si>
  <si>
    <t>*경기도일반지원사업</t>
    <phoneticPr fontId="2" type="noConversion"/>
  </si>
  <si>
    <t>*후원금(시민모금액)</t>
    <phoneticPr fontId="2" type="noConversion"/>
  </si>
  <si>
    <t>*홍보비</t>
    <phoneticPr fontId="2" type="noConversion"/>
  </si>
  <si>
    <t>이자
수입</t>
    <phoneticPr fontId="2" type="noConversion"/>
  </si>
  <si>
    <t>3. 예 비 비</t>
    <phoneticPr fontId="2" type="noConversion"/>
  </si>
  <si>
    <t>*출연금 이자수입</t>
    <phoneticPr fontId="2" type="noConversion"/>
  </si>
  <si>
    <t>*예비비</t>
    <phoneticPr fontId="2" type="noConversion"/>
  </si>
  <si>
    <t>4. 내부거래</t>
    <phoneticPr fontId="2" type="noConversion"/>
  </si>
  <si>
    <t>이월금</t>
    <phoneticPr fontId="2" type="noConversion"/>
  </si>
  <si>
    <t>*전출금</t>
    <phoneticPr fontId="2" type="noConversion"/>
  </si>
  <si>
    <t>*운영출연금 이월액</t>
    <phoneticPr fontId="2" type="noConversion"/>
  </si>
  <si>
    <t>*적립금</t>
    <phoneticPr fontId="2" type="noConversion"/>
  </si>
  <si>
    <t>*예비비 이월액</t>
    <phoneticPr fontId="2" type="noConversion"/>
  </si>
  <si>
    <t>5. 출연금</t>
    <phoneticPr fontId="2" type="noConversion"/>
  </si>
  <si>
    <t>*후원금 이월액</t>
    <phoneticPr fontId="2" type="noConversion"/>
  </si>
  <si>
    <t>*출연금</t>
    <phoneticPr fontId="2" type="noConversion"/>
  </si>
  <si>
    <t>*출연금 이월액</t>
    <phoneticPr fontId="2" type="noConversion"/>
  </si>
  <si>
    <t>*정기지정</t>
    <phoneticPr fontId="2" type="noConversion"/>
  </si>
  <si>
    <t>기타내부거래</t>
    <phoneticPr fontId="2" type="noConversion"/>
  </si>
  <si>
    <t xml:space="preserve"> ○예비비          6,272,000</t>
    <phoneticPr fontId="2" type="noConversion"/>
  </si>
  <si>
    <t>사업비(연합모금)</t>
    <phoneticPr fontId="2" type="noConversion"/>
  </si>
  <si>
    <t>운영              보조금</t>
    <phoneticPr fontId="2" type="noConversion"/>
  </si>
  <si>
    <t>*운영보조금</t>
    <phoneticPr fontId="2" type="noConversion"/>
  </si>
  <si>
    <t>운영보조금</t>
    <phoneticPr fontId="2" type="noConversion"/>
  </si>
  <si>
    <t>운영보조금</t>
    <phoneticPr fontId="2" type="noConversion"/>
  </si>
  <si>
    <t>운영보조금</t>
    <phoneticPr fontId="2" type="noConversion"/>
  </si>
  <si>
    <t>적립금</t>
    <phoneticPr fontId="2" type="noConversion"/>
  </si>
  <si>
    <t>▶ 김포시종합사회복지관 법인전입금분 전출금 및 출연금 이자 적립금</t>
    <phoneticPr fontId="2" type="noConversion"/>
  </si>
  <si>
    <t xml:space="preserve">  ○김포복지재단 출연금 이자 적립금     32,139,000원</t>
    <phoneticPr fontId="2" type="noConversion"/>
  </si>
  <si>
    <t>=</t>
    <phoneticPr fontId="2" type="noConversion"/>
  </si>
  <si>
    <t>세  입  부</t>
    <phoneticPr fontId="2" type="noConversion"/>
  </si>
  <si>
    <t>세  출  부</t>
    <phoneticPr fontId="2" type="noConversion"/>
  </si>
  <si>
    <t>2015년 본예산(A)</t>
    <phoneticPr fontId="2" type="noConversion"/>
  </si>
  <si>
    <t>1)기본급(2015년 기준)</t>
    <phoneticPr fontId="2" type="noConversion"/>
  </si>
  <si>
    <t xml:space="preserve"> ○3급       52,416,000원*1명</t>
    <phoneticPr fontId="2" type="noConversion"/>
  </si>
  <si>
    <t>2015년 1차 추경           (B)</t>
    <phoneticPr fontId="2" type="noConversion"/>
  </si>
  <si>
    <t xml:space="preserve"> ○3급       4,368,000원*60%*2회</t>
    <phoneticPr fontId="2" type="noConversion"/>
  </si>
  <si>
    <t xml:space="preserve"> ○4급       6,281,000원*60%*2회</t>
    <phoneticPr fontId="2" type="noConversion"/>
  </si>
  <si>
    <t xml:space="preserve">   ○3급   52,416,000*1.5/209*10시간*1명</t>
    <phoneticPr fontId="2" type="noConversion"/>
  </si>
  <si>
    <t>* 기본급 상승으로 동반 상승</t>
    <phoneticPr fontId="2" type="noConversion"/>
  </si>
  <si>
    <t xml:space="preserve">1) 시간외수당
  - 기본급 상승으로인한 동반 상승
</t>
    <phoneticPr fontId="2" type="noConversion"/>
  </si>
  <si>
    <t xml:space="preserve"> * 수탁기관 증가에 따른 이행보증보험 추가 가입</t>
    <phoneticPr fontId="2" type="noConversion"/>
  </si>
  <si>
    <t>2015년 예산(A)</t>
    <phoneticPr fontId="2" type="noConversion"/>
  </si>
  <si>
    <t>1차 추경 예산(B)</t>
    <phoneticPr fontId="2" type="noConversion"/>
  </si>
  <si>
    <t xml:space="preserve">2015년 본 예산          (A) </t>
    <phoneticPr fontId="2" type="noConversion"/>
  </si>
  <si>
    <t xml:space="preserve"> ○((40,000원*2명)+(20,000원*1명)+(60,000*1명)+(80,000*1명))*12월</t>
    <phoneticPr fontId="2" type="noConversion"/>
  </si>
  <si>
    <t>2015년 본 예산</t>
    <phoneticPr fontId="2" type="noConversion"/>
  </si>
  <si>
    <t>2015년 1차 추경 예산</t>
    <phoneticPr fontId="2" type="noConversion"/>
  </si>
  <si>
    <t>2015. 02</t>
    <phoneticPr fontId="2" type="noConversion"/>
  </si>
  <si>
    <t>2015년 1차추경(B)</t>
    <phoneticPr fontId="2" type="noConversion"/>
  </si>
  <si>
    <t>2015년 1차 추경(B)</t>
    <phoneticPr fontId="2" type="noConversion"/>
  </si>
  <si>
    <t>2015년 김포복지재단 1차 추경 예산서</t>
    <phoneticPr fontId="2" type="noConversion"/>
  </si>
  <si>
    <t>* 2015년 봉급기준       표 참고한 상승분 반영</t>
    <phoneticPr fontId="2" type="noConversion"/>
  </si>
  <si>
    <t>* 미지급 출연금</t>
    <phoneticPr fontId="2" type="noConversion"/>
  </si>
  <si>
    <r>
      <t>○2011년 출연금           50,000,000원                                                                                                                                                                                                                                              ○2012년 출연금          500,000,000원                                                             ○2013년 출연금          500,000,000원                                                                                                                               
○2014년 출연금          500,000,000원
○2015년 출연금        1,450,000,000원</t>
    </r>
    <r>
      <rPr>
        <sz val="10"/>
        <color rgb="FFFF000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</si>
  <si>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증 감
(B-A)</t>
    <phoneticPr fontId="2" type="noConversion"/>
  </si>
  <si>
    <t xml:space="preserve"> ○4급       39,831,000원*2명 </t>
    <phoneticPr fontId="2" type="noConversion"/>
  </si>
  <si>
    <t xml:space="preserve"> ○5급       32,692,250원*4명</t>
    <phoneticPr fontId="2" type="noConversion"/>
  </si>
  <si>
    <t xml:space="preserve"> ○5급      111,858,300원*60%*2회                                                       </t>
    <phoneticPr fontId="2" type="noConversion"/>
  </si>
  <si>
    <t xml:space="preserve">   ○5급   34,291,000*1.5/209*30시간*4명</t>
    <phoneticPr fontId="2" type="noConversion"/>
  </si>
  <si>
    <t xml:space="preserve">   ○4급   41,148,400*1.5/209*25시간*2명</t>
    <phoneticPr fontId="2" type="noConversion"/>
  </si>
  <si>
    <t xml:space="preserve">   ○2,459,166*12월</t>
    <phoneticPr fontId="2" type="noConversion"/>
  </si>
  <si>
    <t xml:space="preserve">   ○건강보험  958,000*12월 </t>
    <phoneticPr fontId="2" type="noConversion"/>
  </si>
  <si>
    <t xml:space="preserve">   ○국민연금 921,000*12월</t>
    <phoneticPr fontId="2" type="noConversion"/>
  </si>
  <si>
    <t>* 기본급 상승으로 동반 상승</t>
  </si>
  <si>
    <t xml:space="preserve">   ○수탁기관 협약이행보증보험   3,235,000원*1회*2기관</t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</si>
  <si>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제1조(총칙</t>
    </r>
    <r>
      <rPr>
        <sz val="11"/>
        <color theme="1"/>
        <rFont val="맑은 고딕"/>
        <family val="2"/>
        <charset val="129"/>
        <scheme val="minor"/>
      </rPr>
      <t>) 2015년도 김포복지재단 1차 추경 예산은 다음과 같이 정한다.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</si>
  <si>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제2조(업무의 예정량)</t>
    </r>
    <r>
      <rPr>
        <sz val="11"/>
        <color theme="1"/>
        <rFont val="맑은 고딕"/>
        <family val="2"/>
        <charset val="129"/>
        <scheme val="minor"/>
      </rPr>
      <t xml:space="preserve"> 업무의 예정량은 다음과 같다.
         가. 김포복지재단 관리 운영 - 재단사무국
             (행정업무 : 시설수탁운영, 재단홍보 및 행정업부등 / 사업업무 : 모금과 배분, 공모사업, 사회복지사교육지원 등)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</si>
  <si>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제3조(예산총액)</t>
    </r>
    <r>
      <rPr>
        <sz val="11"/>
        <color theme="1"/>
        <rFont val="맑은 고딕"/>
        <family val="2"/>
        <charset val="129"/>
        <scheme val="minor"/>
      </rPr>
      <t xml:space="preserve"> 2015년도 1차 추경 세입</t>
    </r>
    <r>
      <rPr>
        <sz val="11"/>
        <color theme="1"/>
        <rFont val="맑은 고딕"/>
        <family val="3"/>
        <charset val="129"/>
      </rPr>
      <t>·세출</t>
    </r>
    <r>
      <rPr>
        <sz val="11"/>
        <color theme="1"/>
        <rFont val="맑은 고딕"/>
        <family val="2"/>
        <charset val="129"/>
      </rPr>
      <t xml:space="preserve"> 예산의 총액은 다음과 같다.
           제1관 세입예산 총액                                                                                                              </t>
    </r>
    <r>
      <rPr>
        <b/>
        <sz val="11"/>
        <color theme="1"/>
        <rFont val="맑은 고딕"/>
        <family val="3"/>
        <charset val="129"/>
      </rPr>
      <t>4,911,159천원</t>
    </r>
    <r>
      <rPr>
        <sz val="11"/>
        <color theme="1"/>
        <rFont val="맑은 고딕"/>
        <family val="2"/>
        <charset val="129"/>
      </rPr>
      <t xml:space="preserve">
           제2관 세출예산 총액                                                                                                              </t>
    </r>
    <r>
      <rPr>
        <b/>
        <sz val="11"/>
        <color theme="1"/>
        <rFont val="맑은 고딕"/>
        <family val="3"/>
        <charset val="129"/>
      </rPr>
      <t xml:space="preserve">4,911,159천원   </t>
    </r>
    <r>
      <rPr>
        <sz val="11"/>
        <color theme="1"/>
        <rFont val="맑은 고딕"/>
        <family val="2"/>
        <charset val="129"/>
      </rPr>
      <t xml:space="preserve">     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</si>
  <si>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제4조(사업수입 및 지출)</t>
    </r>
    <r>
      <rPr>
        <sz val="11"/>
        <color theme="1"/>
        <rFont val="맑은 고딕"/>
        <family val="2"/>
        <charset val="129"/>
        <scheme val="minor"/>
      </rPr>
      <t xml:space="preserve"> 사업수입 및 지출 예정액은 다음과 같다.
    수입    
          </t>
    </r>
    <r>
      <rPr>
        <b/>
        <sz val="11"/>
        <color theme="1"/>
        <rFont val="맑은 고딕"/>
        <family val="3"/>
        <charset val="129"/>
        <scheme val="minor"/>
      </rPr>
      <t>제1관 재단사업수입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>4,911,159천원</t>
    </r>
    <r>
      <rPr>
        <sz val="11"/>
        <color theme="1"/>
        <rFont val="맑은 고딕"/>
        <family val="2"/>
        <charset val="129"/>
        <scheme val="minor"/>
      </rPr>
      <t xml:space="preserve">
                 제1항 출연금                                                                                                                  1,450,000천원
                 제2항 보조금(운영보조금)                                                                                                   603,747천원
                 제3항 후원금                                                                                                                  1,203,000천원
                 제4항 이자수입 (출연금)                                                                                                       38,750천원
                 제5항 이월금                                                                                                                  1,615,662천원
    지출
          </t>
    </r>
    <r>
      <rPr>
        <b/>
        <sz val="11"/>
        <color theme="1"/>
        <rFont val="맑은 고딕"/>
        <family val="3"/>
        <charset val="129"/>
        <scheme val="minor"/>
      </rPr>
      <t>제1관 재단사업비용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4,911,159천원</t>
    </r>
    <r>
      <rPr>
        <sz val="11"/>
        <color theme="1"/>
        <rFont val="맑은 고딕"/>
        <family val="2"/>
        <charset val="129"/>
        <scheme val="minor"/>
      </rPr>
      <t xml:space="preserve"> 
                 제1항 재단운영비                                                                                                              619,748천원
                 제2항 모금사업비                                                                                                            1,203,000천원
                 제3항 예비비                                                                                                                       6,272천원
                 제4항 내부거래(전출금)                                                                                                        82,139천원
                 제5항 출연금                                                                                                                  3,000,000천원 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</si>
  <si>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제5조(자본적수입 및 지출)</t>
    </r>
    <r>
      <rPr>
        <sz val="11"/>
        <color theme="1"/>
        <rFont val="맑은 고딕"/>
        <family val="2"/>
        <charset val="129"/>
        <scheme val="minor"/>
      </rPr>
      <t xml:space="preserve"> 자본적수입 및 지출 예정액은 다음과 같다.
    수입    
          제1관 자본적수입                                                                                                                        1,500천원
                 제1항 출연금                                                                                                                       1,500천원
    지출
          제1관 자본적지출                                                                                                                        1,500천원
                 제1항 투자자산                                                                                                                           없음
                 제2항 유형자산                                                                                                                    1,500천원        
                 제3항 무형자산                                                                                                                           없음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</si>
  <si>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제6조(예산의 전용)</t>
    </r>
    <r>
      <rPr>
        <sz val="11"/>
        <color theme="1"/>
        <rFont val="맑은 고딕"/>
        <family val="2"/>
        <charset val="129"/>
        <scheme val="minor"/>
      </rPr>
      <t xml:space="preserve"> 2015년도 1차 추경 세입</t>
    </r>
    <r>
      <rPr>
        <sz val="11"/>
        <color theme="1"/>
        <rFont val="맑은 고딕"/>
        <family val="3"/>
        <charset val="129"/>
      </rPr>
      <t>·세출</t>
    </r>
    <r>
      <rPr>
        <sz val="11"/>
        <color theme="1"/>
        <rFont val="맑은 고딕"/>
        <family val="2"/>
        <charset val="129"/>
      </rPr>
      <t xml:space="preserve"> 예산의 총액은 다음과 같다.
         가. 인건비(타 비목으로부터의 전용 금지)                                                                                       414,763천원
         나. 운영비(타 비목으로 전용금지)                                                                                                 133,435천원
         다. 보조금사업(타 비목으로 전용금지)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71,550천원        </t>
    </r>
    <phoneticPr fontId="2" type="noConversion"/>
  </si>
  <si>
    <r>
      <t xml:space="preserve"> </t>
    </r>
    <r>
      <rPr>
        <u/>
        <sz val="11"/>
        <color theme="1"/>
        <rFont val="맑은 고딕"/>
        <family val="3"/>
        <charset val="129"/>
        <scheme val="minor"/>
      </rPr>
      <t>제7조(간주처리)</t>
    </r>
    <r>
      <rPr>
        <sz val="11"/>
        <color theme="1"/>
        <rFont val="맑은 고딕"/>
        <family val="2"/>
        <charset val="129"/>
        <scheme val="minor"/>
      </rPr>
      <t xml:space="preserve"> 2015년도 예산중 세입·세출이 변동될 수 있는 다음의 예산 항목에 대해서는  선 예산처리, 후 이사회에 승인 
    받도록 한다. 
         가. 모금사업비</t>
    </r>
    <phoneticPr fontId="2" type="noConversion"/>
  </si>
  <si>
    <t>(단위 : 천원)</t>
    <phoneticPr fontId="2" type="noConversion"/>
  </si>
  <si>
    <t>2015년도 세출예산 세부내역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</si>
</sst>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%"/>
    <numFmt numFmtId="177" formatCode="#,##0_ "/>
    <numFmt numFmtId="178" formatCode="#,##0;[Red]#,##0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41" fontId="0" fillId="0" borderId="0" xfId="1" applyFont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5" fillId="0" borderId="0" xfId="0" applyFont="1">
      <alignment vertical="center"/>
    </xf>
    <xf numFmtId="41" fontId="0" fillId="0" borderId="2" xfId="1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41" fontId="3" fillId="0" borderId="2" xfId="1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41" fontId="5" fillId="0" borderId="2" xfId="1" applyFont="1" applyBorder="1" applyAlignment="1">
      <alignment horizontal="center" vertical="center"/>
    </xf>
    <xf numFmtId="41" fontId="3" fillId="2" borderId="2" xfId="1" applyFont="1" applyFill="1" applyBorder="1">
      <alignment vertical="center"/>
    </xf>
    <xf numFmtId="41" fontId="0" fillId="2" borderId="2" xfId="1" applyFont="1" applyFill="1" applyBorder="1">
      <alignment vertical="center"/>
    </xf>
    <xf numFmtId="41" fontId="3" fillId="5" borderId="1" xfId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4" borderId="2" xfId="0" applyFont="1" applyFill="1" applyBorder="1">
      <alignment vertical="center"/>
    </xf>
    <xf numFmtId="0" fontId="7" fillId="4" borderId="1" xfId="0" applyFont="1" applyFill="1" applyBorder="1">
      <alignment vertical="center"/>
    </xf>
    <xf numFmtId="0" fontId="7" fillId="4" borderId="1" xfId="0" applyFont="1" applyFill="1" applyBorder="1" applyAlignment="1">
      <alignment vertical="center" shrinkToFit="1"/>
    </xf>
    <xf numFmtId="0" fontId="7" fillId="4" borderId="2" xfId="0" applyFont="1" applyFill="1" applyBorder="1">
      <alignment vertical="center"/>
    </xf>
    <xf numFmtId="0" fontId="7" fillId="4" borderId="9" xfId="0" applyFont="1" applyFill="1" applyBorder="1">
      <alignment vertical="center"/>
    </xf>
    <xf numFmtId="0" fontId="7" fillId="4" borderId="11" xfId="0" applyFont="1" applyFill="1" applyBorder="1">
      <alignment vertical="center"/>
    </xf>
    <xf numFmtId="0" fontId="7" fillId="4" borderId="13" xfId="0" applyFont="1" applyFill="1" applyBorder="1">
      <alignment vertical="center"/>
    </xf>
    <xf numFmtId="0" fontId="7" fillId="4" borderId="15" xfId="0" applyFont="1" applyFill="1" applyBorder="1">
      <alignment vertical="center"/>
    </xf>
    <xf numFmtId="0" fontId="8" fillId="0" borderId="11" xfId="0" applyFont="1" applyBorder="1">
      <alignment vertical="center"/>
    </xf>
    <xf numFmtId="41" fontId="5" fillId="0" borderId="2" xfId="1" applyFont="1" applyBorder="1">
      <alignment vertical="center"/>
    </xf>
    <xf numFmtId="0" fontId="5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7" xfId="0" applyFont="1" applyBorder="1">
      <alignment vertical="center"/>
    </xf>
    <xf numFmtId="0" fontId="5" fillId="0" borderId="0" xfId="0" applyNumberFormat="1" applyFont="1">
      <alignment vertical="center"/>
    </xf>
    <xf numFmtId="0" fontId="7" fillId="4" borderId="4" xfId="0" applyNumberFormat="1" applyFont="1" applyFill="1" applyBorder="1">
      <alignment vertical="center"/>
    </xf>
    <xf numFmtId="0" fontId="7" fillId="4" borderId="17" xfId="0" applyNumberFormat="1" applyFont="1" applyFill="1" applyBorder="1">
      <alignment vertical="center"/>
    </xf>
    <xf numFmtId="0" fontId="7" fillId="4" borderId="0" xfId="0" applyNumberFormat="1" applyFont="1" applyFill="1" applyBorder="1">
      <alignment vertical="center"/>
    </xf>
    <xf numFmtId="0" fontId="0" fillId="0" borderId="0" xfId="0" applyNumberFormat="1">
      <alignment vertical="center"/>
    </xf>
    <xf numFmtId="0" fontId="0" fillId="0" borderId="5" xfId="0" applyBorder="1">
      <alignment vertical="center"/>
    </xf>
    <xf numFmtId="176" fontId="5" fillId="4" borderId="1" xfId="1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41" fontId="5" fillId="4" borderId="2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3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7" fillId="4" borderId="8" xfId="0" applyFont="1" applyFill="1" applyBorder="1" applyAlignment="1">
      <alignment vertical="center" shrinkToFit="1"/>
    </xf>
    <xf numFmtId="0" fontId="7" fillId="4" borderId="11" xfId="0" applyFont="1" applyFill="1" applyBorder="1" applyAlignment="1">
      <alignment horizontal="left" vertical="center"/>
    </xf>
    <xf numFmtId="41" fontId="6" fillId="3" borderId="21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1" fontId="3" fillId="0" borderId="0" xfId="1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41" fontId="0" fillId="0" borderId="0" xfId="1" applyFont="1" applyBorder="1">
      <alignment vertical="center"/>
    </xf>
    <xf numFmtId="0" fontId="10" fillId="0" borderId="1" xfId="0" applyFont="1" applyBorder="1" applyAlignment="1">
      <alignment vertical="center" shrinkToFit="1"/>
    </xf>
    <xf numFmtId="41" fontId="13" fillId="4" borderId="1" xfId="1" applyFont="1" applyFill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horizontal="left" vertical="center" wrapText="1"/>
    </xf>
    <xf numFmtId="41" fontId="13" fillId="4" borderId="1" xfId="1" applyFont="1" applyFill="1" applyBorder="1">
      <alignment vertical="center"/>
    </xf>
    <xf numFmtId="0" fontId="7" fillId="4" borderId="7" xfId="0" applyFont="1" applyFill="1" applyBorder="1">
      <alignment vertical="center"/>
    </xf>
    <xf numFmtId="0" fontId="7" fillId="4" borderId="5" xfId="0" applyFont="1" applyFill="1" applyBorder="1" applyAlignment="1">
      <alignment vertical="center"/>
    </xf>
    <xf numFmtId="41" fontId="7" fillId="4" borderId="1" xfId="1" applyFont="1" applyFill="1" applyBorder="1">
      <alignment vertical="center"/>
    </xf>
    <xf numFmtId="41" fontId="7" fillId="4" borderId="2" xfId="1" applyFont="1" applyFill="1" applyBorder="1">
      <alignment vertical="center"/>
    </xf>
    <xf numFmtId="0" fontId="7" fillId="4" borderId="7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 shrinkToFit="1"/>
    </xf>
    <xf numFmtId="41" fontId="7" fillId="4" borderId="9" xfId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 shrinkToFit="1"/>
    </xf>
    <xf numFmtId="41" fontId="7" fillId="4" borderId="11" xfId="1" applyFont="1" applyFill="1" applyBorder="1" applyAlignment="1">
      <alignment horizontal="center" vertical="center"/>
    </xf>
    <xf numFmtId="41" fontId="7" fillId="4" borderId="7" xfId="1" applyFont="1" applyFill="1" applyBorder="1" applyAlignment="1">
      <alignment vertical="center"/>
    </xf>
    <xf numFmtId="41" fontId="7" fillId="4" borderId="5" xfId="1" applyFont="1" applyFill="1" applyBorder="1" applyAlignment="1">
      <alignment vertical="center"/>
    </xf>
    <xf numFmtId="41" fontId="7" fillId="4" borderId="8" xfId="1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7" fillId="4" borderId="6" xfId="0" applyNumberFormat="1" applyFont="1" applyFill="1" applyBorder="1">
      <alignment vertical="center"/>
    </xf>
    <xf numFmtId="41" fontId="7" fillId="4" borderId="8" xfId="1" applyFont="1" applyFill="1" applyBorder="1">
      <alignment vertical="center"/>
    </xf>
    <xf numFmtId="41" fontId="7" fillId="4" borderId="13" xfId="1" applyFont="1" applyFill="1" applyBorder="1">
      <alignment vertical="center"/>
    </xf>
    <xf numFmtId="41" fontId="7" fillId="4" borderId="9" xfId="1" applyFont="1" applyFill="1" applyBorder="1">
      <alignment vertical="center"/>
    </xf>
    <xf numFmtId="41" fontId="7" fillId="4" borderId="11" xfId="1" applyFont="1" applyFill="1" applyBorder="1">
      <alignment vertical="center"/>
    </xf>
    <xf numFmtId="41" fontId="7" fillId="4" borderId="7" xfId="1" applyFont="1" applyFill="1" applyBorder="1">
      <alignment vertical="center"/>
    </xf>
    <xf numFmtId="41" fontId="7" fillId="4" borderId="5" xfId="1" applyFont="1" applyFill="1" applyBorder="1">
      <alignment vertical="center"/>
    </xf>
    <xf numFmtId="0" fontId="7" fillId="4" borderId="5" xfId="0" applyFont="1" applyFill="1" applyBorder="1">
      <alignment vertical="center"/>
    </xf>
    <xf numFmtId="41" fontId="7" fillId="4" borderId="13" xfId="1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shrinkToFit="1"/>
    </xf>
    <xf numFmtId="0" fontId="7" fillId="4" borderId="7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41" fontId="7" fillId="4" borderId="8" xfId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8" xfId="0" applyFont="1" applyFill="1" applyBorder="1">
      <alignment vertical="center"/>
    </xf>
    <xf numFmtId="41" fontId="7" fillId="4" borderId="11" xfId="1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41" fontId="7" fillId="4" borderId="1" xfId="1" applyFont="1" applyFill="1" applyBorder="1" applyAlignment="1">
      <alignment vertical="center"/>
    </xf>
    <xf numFmtId="41" fontId="7" fillId="4" borderId="2" xfId="1" applyFont="1" applyFill="1" applyBorder="1" applyAlignment="1">
      <alignment vertical="center"/>
    </xf>
    <xf numFmtId="41" fontId="7" fillId="4" borderId="13" xfId="1" applyFont="1" applyFill="1" applyBorder="1" applyAlignment="1">
      <alignment vertical="center"/>
    </xf>
    <xf numFmtId="41" fontId="7" fillId="4" borderId="9" xfId="1" applyFont="1" applyFill="1" applyBorder="1" applyAlignment="1">
      <alignment vertical="center"/>
    </xf>
    <xf numFmtId="0" fontId="8" fillId="4" borderId="13" xfId="0" applyFont="1" applyFill="1" applyBorder="1">
      <alignment vertical="center"/>
    </xf>
    <xf numFmtId="41" fontId="13" fillId="0" borderId="1" xfId="1" applyFont="1" applyBorder="1">
      <alignment vertical="center"/>
    </xf>
    <xf numFmtId="0" fontId="8" fillId="4" borderId="2" xfId="0" applyFont="1" applyFill="1" applyBorder="1">
      <alignment vertical="center"/>
    </xf>
    <xf numFmtId="41" fontId="7" fillId="0" borderId="8" xfId="1" applyFont="1" applyBorder="1">
      <alignment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14" fillId="0" borderId="1" xfId="1" applyFont="1" applyBorder="1">
      <alignment vertical="center"/>
    </xf>
    <xf numFmtId="41" fontId="14" fillId="0" borderId="2" xfId="1" applyFont="1" applyBorder="1" applyAlignment="1">
      <alignment horizontal="center" vertical="center"/>
    </xf>
    <xf numFmtId="41" fontId="12" fillId="0" borderId="2" xfId="1" applyFont="1" applyBorder="1" applyAlignment="1">
      <alignment horizontal="center" vertical="center"/>
    </xf>
    <xf numFmtId="41" fontId="7" fillId="4" borderId="7" xfId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41" fontId="16" fillId="4" borderId="1" xfId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6" fillId="0" borderId="3" xfId="0" applyFont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0" fontId="8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41" fontId="6" fillId="3" borderId="18" xfId="1" applyFont="1" applyFill="1" applyBorder="1" applyAlignment="1">
      <alignment horizontal="center" vertical="center" wrapText="1"/>
    </xf>
    <xf numFmtId="41" fontId="13" fillId="4" borderId="2" xfId="1" applyFont="1" applyFill="1" applyBorder="1" applyAlignment="1">
      <alignment horizontal="center" vertical="center"/>
    </xf>
    <xf numFmtId="41" fontId="13" fillId="4" borderId="2" xfId="1" applyFont="1" applyFill="1" applyBorder="1">
      <alignment vertical="center"/>
    </xf>
    <xf numFmtId="41" fontId="13" fillId="0" borderId="2" xfId="1" applyFont="1" applyBorder="1">
      <alignment vertical="center"/>
    </xf>
    <xf numFmtId="41" fontId="13" fillId="0" borderId="13" xfId="1" applyFont="1" applyBorder="1">
      <alignment vertical="center"/>
    </xf>
    <xf numFmtId="41" fontId="7" fillId="0" borderId="13" xfId="1" applyFont="1" applyBorder="1">
      <alignment vertical="center"/>
    </xf>
    <xf numFmtId="177" fontId="15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7" fillId="4" borderId="12" xfId="0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NumberFormat="1" applyFont="1" applyBorder="1">
      <alignment vertical="center"/>
    </xf>
    <xf numFmtId="0" fontId="7" fillId="0" borderId="7" xfId="0" applyFont="1" applyBorder="1" applyAlignme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5" xfId="0" applyFont="1" applyBorder="1" applyAlignment="1">
      <alignment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6" xfId="0" applyNumberFormat="1" applyFont="1" applyBorder="1">
      <alignment vertical="center"/>
    </xf>
    <xf numFmtId="0" fontId="7" fillId="4" borderId="9" xfId="0" applyFont="1" applyFill="1" applyBorder="1" applyAlignment="1">
      <alignment horizontal="center" vertical="center"/>
    </xf>
    <xf numFmtId="41" fontId="14" fillId="0" borderId="2" xfId="1" applyFont="1" applyBorder="1">
      <alignment vertical="center"/>
    </xf>
    <xf numFmtId="41" fontId="12" fillId="0" borderId="2" xfId="1" applyFont="1" applyBorder="1">
      <alignment vertical="center"/>
    </xf>
    <xf numFmtId="41" fontId="5" fillId="4" borderId="2" xfId="1" applyFont="1" applyFill="1" applyBorder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vertical="center"/>
    </xf>
    <xf numFmtId="0" fontId="15" fillId="0" borderId="1" xfId="0" applyFont="1" applyBorder="1" applyAlignment="1">
      <alignment vertical="center" shrinkToFit="1"/>
    </xf>
    <xf numFmtId="41" fontId="15" fillId="0" borderId="1" xfId="1" applyFont="1" applyBorder="1">
      <alignment vertical="center"/>
    </xf>
    <xf numFmtId="0" fontId="0" fillId="0" borderId="12" xfId="0" applyBorder="1">
      <alignment vertical="center"/>
    </xf>
    <xf numFmtId="0" fontId="5" fillId="0" borderId="8" xfId="0" applyFont="1" applyBorder="1">
      <alignment vertical="center"/>
    </xf>
    <xf numFmtId="41" fontId="3" fillId="4" borderId="2" xfId="1" applyFont="1" applyFill="1" applyBorder="1">
      <alignment vertical="center"/>
    </xf>
    <xf numFmtId="0" fontId="7" fillId="4" borderId="24" xfId="0" applyFont="1" applyFill="1" applyBorder="1">
      <alignment vertical="center"/>
    </xf>
    <xf numFmtId="0" fontId="7" fillId="4" borderId="26" xfId="0" applyFont="1" applyFill="1" applyBorder="1" applyAlignment="1">
      <alignment vertical="center"/>
    </xf>
    <xf numFmtId="0" fontId="7" fillId="4" borderId="25" xfId="0" applyFont="1" applyFill="1" applyBorder="1" applyAlignment="1">
      <alignment vertical="center"/>
    </xf>
    <xf numFmtId="0" fontId="7" fillId="4" borderId="24" xfId="0" applyFont="1" applyFill="1" applyBorder="1" applyAlignment="1">
      <alignment vertical="center"/>
    </xf>
    <xf numFmtId="0" fontId="7" fillId="4" borderId="27" xfId="0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9" fillId="0" borderId="32" xfId="0" applyFont="1" applyBorder="1" applyAlignment="1">
      <alignment vertical="center" shrinkToFit="1"/>
    </xf>
    <xf numFmtId="41" fontId="15" fillId="0" borderId="32" xfId="1" applyFont="1" applyBorder="1">
      <alignment vertical="center"/>
    </xf>
    <xf numFmtId="0" fontId="7" fillId="4" borderId="33" xfId="0" applyFont="1" applyFill="1" applyBorder="1" applyAlignment="1">
      <alignment horizontal="center" vertical="center"/>
    </xf>
    <xf numFmtId="0" fontId="6" fillId="4" borderId="33" xfId="0" applyFont="1" applyFill="1" applyBorder="1">
      <alignment vertical="center"/>
    </xf>
    <xf numFmtId="0" fontId="7" fillId="4" borderId="35" xfId="0" applyNumberFormat="1" applyFont="1" applyFill="1" applyBorder="1">
      <alignment vertical="center"/>
    </xf>
    <xf numFmtId="0" fontId="7" fillId="4" borderId="14" xfId="0" applyFont="1" applyFill="1" applyBorder="1" applyAlignment="1">
      <alignment horizontal="center" vertical="center" shrinkToFit="1"/>
    </xf>
    <xf numFmtId="0" fontId="8" fillId="4" borderId="9" xfId="0" applyFont="1" applyFill="1" applyBorder="1">
      <alignment vertical="center"/>
    </xf>
    <xf numFmtId="177" fontId="15" fillId="3" borderId="37" xfId="0" applyNumberFormat="1" applyFont="1" applyFill="1" applyBorder="1" applyAlignment="1">
      <alignment horizontal="left" vertical="center" wrapText="1"/>
    </xf>
    <xf numFmtId="177" fontId="8" fillId="0" borderId="38" xfId="0" applyNumberFormat="1" applyFont="1" applyBorder="1" applyAlignment="1">
      <alignment horizontal="left" vertical="center" wrapText="1"/>
    </xf>
    <xf numFmtId="177" fontId="8" fillId="0" borderId="40" xfId="0" applyNumberFormat="1" applyFont="1" applyBorder="1" applyAlignment="1">
      <alignment vertical="center" wrapText="1"/>
    </xf>
    <xf numFmtId="177" fontId="8" fillId="0" borderId="41" xfId="0" applyNumberFormat="1" applyFont="1" applyBorder="1" applyAlignment="1">
      <alignment vertical="center" wrapText="1"/>
    </xf>
    <xf numFmtId="177" fontId="8" fillId="0" borderId="39" xfId="0" applyNumberFormat="1" applyFont="1" applyBorder="1" applyAlignment="1">
      <alignment vertical="center" wrapText="1"/>
    </xf>
    <xf numFmtId="177" fontId="15" fillId="0" borderId="38" xfId="0" applyNumberFormat="1" applyFont="1" applyBorder="1" applyAlignment="1">
      <alignment horizontal="left" vertical="center" wrapText="1"/>
    </xf>
    <xf numFmtId="177" fontId="15" fillId="0" borderId="42" xfId="0" applyNumberFormat="1" applyFont="1" applyBorder="1" applyAlignment="1">
      <alignment horizontal="left" vertical="center" wrapText="1"/>
    </xf>
    <xf numFmtId="41" fontId="7" fillId="4" borderId="38" xfId="1" applyFont="1" applyFill="1" applyBorder="1">
      <alignment vertical="center"/>
    </xf>
    <xf numFmtId="41" fontId="7" fillId="4" borderId="39" xfId="1" applyFont="1" applyFill="1" applyBorder="1">
      <alignment vertical="center"/>
    </xf>
    <xf numFmtId="41" fontId="7" fillId="4" borderId="40" xfId="1" applyFont="1" applyFill="1" applyBorder="1">
      <alignment vertical="center"/>
    </xf>
    <xf numFmtId="41" fontId="7" fillId="4" borderId="40" xfId="1" applyFont="1" applyFill="1" applyBorder="1" applyAlignment="1">
      <alignment vertical="center"/>
    </xf>
    <xf numFmtId="41" fontId="7" fillId="4" borderId="41" xfId="1" applyFont="1" applyFill="1" applyBorder="1">
      <alignment vertical="center"/>
    </xf>
    <xf numFmtId="41" fontId="7" fillId="0" borderId="38" xfId="1" applyFont="1" applyBorder="1">
      <alignment vertical="center"/>
    </xf>
    <xf numFmtId="41" fontId="7" fillId="0" borderId="41" xfId="1" applyFont="1" applyBorder="1">
      <alignment vertical="center"/>
    </xf>
    <xf numFmtId="41" fontId="0" fillId="0" borderId="38" xfId="1" applyFont="1" applyBorder="1">
      <alignment vertical="center"/>
    </xf>
    <xf numFmtId="41" fontId="15" fillId="0" borderId="38" xfId="1" applyFont="1" applyBorder="1">
      <alignment vertical="center"/>
    </xf>
    <xf numFmtId="41" fontId="15" fillId="0" borderId="42" xfId="1" applyFont="1" applyBorder="1">
      <alignment vertical="center"/>
    </xf>
    <xf numFmtId="0" fontId="7" fillId="4" borderId="13" xfId="0" applyFont="1" applyFill="1" applyBorder="1" applyAlignment="1">
      <alignment horizontal="left" vertical="center"/>
    </xf>
    <xf numFmtId="178" fontId="3" fillId="2" borderId="3" xfId="1" applyNumberFormat="1" applyFont="1" applyFill="1" applyBorder="1" applyAlignment="1">
      <alignment horizontal="right" vertical="center" indent="1"/>
    </xf>
    <xf numFmtId="178" fontId="5" fillId="0" borderId="3" xfId="1" applyNumberFormat="1" applyFont="1" applyBorder="1" applyAlignment="1">
      <alignment horizontal="right" vertical="center" indent="1"/>
    </xf>
    <xf numFmtId="177" fontId="8" fillId="0" borderId="39" xfId="0" applyNumberFormat="1" applyFont="1" applyBorder="1" applyAlignment="1">
      <alignment horizontal="left" vertical="center" wrapText="1"/>
    </xf>
    <xf numFmtId="177" fontId="8" fillId="0" borderId="40" xfId="0" applyNumberFormat="1" applyFont="1" applyBorder="1" applyAlignment="1">
      <alignment horizontal="left" vertical="center" wrapText="1"/>
    </xf>
    <xf numFmtId="177" fontId="8" fillId="0" borderId="41" xfId="0" applyNumberFormat="1" applyFont="1" applyBorder="1" applyAlignment="1">
      <alignment horizontal="left" vertical="center" wrapText="1"/>
    </xf>
    <xf numFmtId="177" fontId="8" fillId="0" borderId="39" xfId="0" applyNumberFormat="1" applyFont="1" applyBorder="1" applyAlignment="1">
      <alignment horizontal="center" vertical="center" wrapText="1"/>
    </xf>
    <xf numFmtId="177" fontId="8" fillId="0" borderId="41" xfId="0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41" fontId="7" fillId="4" borderId="5" xfId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shrinkToFit="1"/>
    </xf>
    <xf numFmtId="41" fontId="7" fillId="4" borderId="2" xfId="1" applyFont="1" applyFill="1" applyBorder="1" applyAlignment="1">
      <alignment horizontal="center" vertical="center"/>
    </xf>
    <xf numFmtId="41" fontId="7" fillId="4" borderId="38" xfId="1" applyFont="1" applyFill="1" applyBorder="1" applyAlignment="1">
      <alignment horizontal="center" vertical="center"/>
    </xf>
    <xf numFmtId="178" fontId="13" fillId="4" borderId="3" xfId="0" applyNumberFormat="1" applyFont="1" applyFill="1" applyBorder="1" applyAlignment="1">
      <alignment horizontal="right" vertical="center" indent="1"/>
    </xf>
    <xf numFmtId="178" fontId="13" fillId="4" borderId="10" xfId="0" applyNumberFormat="1" applyFont="1" applyFill="1" applyBorder="1" applyAlignment="1">
      <alignment horizontal="right" vertical="center" indent="1"/>
    </xf>
    <xf numFmtId="178" fontId="13" fillId="4" borderId="12" xfId="0" applyNumberFormat="1" applyFont="1" applyFill="1" applyBorder="1" applyAlignment="1">
      <alignment horizontal="right" vertical="center" indent="1"/>
    </xf>
    <xf numFmtId="178" fontId="13" fillId="4" borderId="14" xfId="0" applyNumberFormat="1" applyFont="1" applyFill="1" applyBorder="1" applyAlignment="1">
      <alignment horizontal="right" vertical="center" indent="1"/>
    </xf>
    <xf numFmtId="178" fontId="13" fillId="4" borderId="34" xfId="0" applyNumberFormat="1" applyFont="1" applyFill="1" applyBorder="1" applyAlignment="1">
      <alignment horizontal="right" vertical="center" indent="1"/>
    </xf>
    <xf numFmtId="0" fontId="8" fillId="0" borderId="13" xfId="0" applyFont="1" applyBorder="1">
      <alignment vertical="center"/>
    </xf>
    <xf numFmtId="0" fontId="7" fillId="4" borderId="1" xfId="0" applyFont="1" applyFill="1" applyBorder="1" applyAlignment="1">
      <alignment horizontal="left" vertical="center"/>
    </xf>
    <xf numFmtId="177" fontId="8" fillId="0" borderId="40" xfId="0" applyNumberFormat="1" applyFont="1" applyBorder="1" applyAlignment="1">
      <alignment horizontal="left" vertical="center" wrapText="1"/>
    </xf>
    <xf numFmtId="177" fontId="8" fillId="0" borderId="39" xfId="0" applyNumberFormat="1" applyFont="1" applyBorder="1" applyAlignment="1">
      <alignment horizontal="center" vertical="center" wrapText="1"/>
    </xf>
    <xf numFmtId="177" fontId="8" fillId="0" borderId="41" xfId="0" applyNumberFormat="1" applyFont="1" applyBorder="1" applyAlignment="1">
      <alignment horizontal="left" vertical="center" wrapText="1"/>
    </xf>
    <xf numFmtId="177" fontId="8" fillId="0" borderId="39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4" borderId="38" xfId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178" fontId="20" fillId="4" borderId="3" xfId="0" applyNumberFormat="1" applyFont="1" applyFill="1" applyBorder="1" applyAlignment="1">
      <alignment horizontal="right" vertical="center" indent="1"/>
    </xf>
    <xf numFmtId="41" fontId="21" fillId="0" borderId="2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4" borderId="48" xfId="0" applyFont="1" applyFill="1" applyBorder="1" applyAlignment="1">
      <alignment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vertical="center"/>
    </xf>
    <xf numFmtId="0" fontId="7" fillId="4" borderId="30" xfId="0" applyFont="1" applyFill="1" applyBorder="1" applyAlignment="1">
      <alignment vertical="center" shrinkToFit="1"/>
    </xf>
    <xf numFmtId="41" fontId="7" fillId="4" borderId="30" xfId="1" applyFont="1" applyFill="1" applyBorder="1" applyAlignment="1">
      <alignment vertical="center"/>
    </xf>
    <xf numFmtId="41" fontId="7" fillId="4" borderId="49" xfId="1" applyFont="1" applyFill="1" applyBorder="1" applyAlignment="1">
      <alignment vertical="center"/>
    </xf>
    <xf numFmtId="41" fontId="7" fillId="4" borderId="49" xfId="1" applyFont="1" applyFill="1" applyBorder="1" applyAlignment="1">
      <alignment horizontal="center" vertical="center"/>
    </xf>
    <xf numFmtId="178" fontId="13" fillId="4" borderId="31" xfId="0" applyNumberFormat="1" applyFont="1" applyFill="1" applyBorder="1" applyAlignment="1">
      <alignment horizontal="right" vertical="center" indent="1"/>
    </xf>
    <xf numFmtId="0" fontId="7" fillId="4" borderId="49" xfId="0" applyFont="1" applyFill="1" applyBorder="1">
      <alignment vertical="center"/>
    </xf>
    <xf numFmtId="0" fontId="7" fillId="4" borderId="36" xfId="0" applyNumberFormat="1" applyFont="1" applyFill="1" applyBorder="1">
      <alignment vertical="center"/>
    </xf>
    <xf numFmtId="41" fontId="7" fillId="4" borderId="50" xfId="1" applyFont="1" applyFill="1" applyBorder="1">
      <alignment vertical="center"/>
    </xf>
    <xf numFmtId="0" fontId="7" fillId="4" borderId="51" xfId="0" applyFont="1" applyFill="1" applyBorder="1" applyAlignment="1">
      <alignment vertical="center"/>
    </xf>
    <xf numFmtId="0" fontId="7" fillId="4" borderId="52" xfId="0" applyFont="1" applyFill="1" applyBorder="1" applyAlignment="1">
      <alignment horizontal="center" vertical="center"/>
    </xf>
    <xf numFmtId="0" fontId="7" fillId="4" borderId="52" xfId="0" applyFont="1" applyFill="1" applyBorder="1" applyAlignment="1">
      <alignment vertical="center"/>
    </xf>
    <xf numFmtId="0" fontId="7" fillId="4" borderId="21" xfId="0" applyFont="1" applyFill="1" applyBorder="1" applyAlignment="1">
      <alignment vertical="center" shrinkToFit="1"/>
    </xf>
    <xf numFmtId="41" fontId="7" fillId="4" borderId="21" xfId="1" applyFont="1" applyFill="1" applyBorder="1">
      <alignment vertical="center"/>
    </xf>
    <xf numFmtId="41" fontId="7" fillId="4" borderId="18" xfId="1" applyFont="1" applyFill="1" applyBorder="1">
      <alignment vertical="center"/>
    </xf>
    <xf numFmtId="41" fontId="7" fillId="4" borderId="18" xfId="1" applyFont="1" applyFill="1" applyBorder="1" applyAlignment="1">
      <alignment horizontal="center" vertical="center"/>
    </xf>
    <xf numFmtId="178" fontId="13" fillId="4" borderId="20" xfId="0" applyNumberFormat="1" applyFont="1" applyFill="1" applyBorder="1" applyAlignment="1">
      <alignment horizontal="right" vertical="center" indent="1"/>
    </xf>
    <xf numFmtId="0" fontId="7" fillId="4" borderId="18" xfId="0" applyFont="1" applyFill="1" applyBorder="1">
      <alignment vertical="center"/>
    </xf>
    <xf numFmtId="0" fontId="7" fillId="4" borderId="19" xfId="0" applyNumberFormat="1" applyFont="1" applyFill="1" applyBorder="1">
      <alignment vertical="center"/>
    </xf>
    <xf numFmtId="41" fontId="7" fillId="4" borderId="37" xfId="1" applyFont="1" applyFill="1" applyBorder="1">
      <alignment vertical="center"/>
    </xf>
    <xf numFmtId="0" fontId="7" fillId="4" borderId="30" xfId="0" applyFont="1" applyFill="1" applyBorder="1">
      <alignment vertical="center"/>
    </xf>
    <xf numFmtId="41" fontId="7" fillId="4" borderId="30" xfId="1" applyFont="1" applyFill="1" applyBorder="1">
      <alignment vertical="center"/>
    </xf>
    <xf numFmtId="41" fontId="7" fillId="4" borderId="49" xfId="1" applyFont="1" applyFill="1" applyBorder="1">
      <alignment vertical="center"/>
    </xf>
    <xf numFmtId="0" fontId="7" fillId="4" borderId="53" xfId="0" applyFont="1" applyFill="1" applyBorder="1">
      <alignment vertical="center"/>
    </xf>
    <xf numFmtId="0" fontId="7" fillId="4" borderId="21" xfId="0" applyFont="1" applyFill="1" applyBorder="1" applyAlignment="1">
      <alignment horizontal="left" vertical="center" shrinkToFit="1"/>
    </xf>
    <xf numFmtId="41" fontId="7" fillId="4" borderId="21" xfId="1" applyFont="1" applyFill="1" applyBorder="1" applyAlignment="1">
      <alignment horizontal="center" vertical="center"/>
    </xf>
    <xf numFmtId="41" fontId="7" fillId="4" borderId="30" xfId="1" applyFont="1" applyFill="1" applyBorder="1" applyAlignment="1">
      <alignment horizontal="center" vertical="center"/>
    </xf>
    <xf numFmtId="41" fontId="13" fillId="4" borderId="21" xfId="1" applyFont="1" applyFill="1" applyBorder="1">
      <alignment vertical="center"/>
    </xf>
    <xf numFmtId="41" fontId="13" fillId="4" borderId="18" xfId="1" applyFont="1" applyFill="1" applyBorder="1" applyAlignment="1">
      <alignment horizontal="center" vertical="center"/>
    </xf>
    <xf numFmtId="41" fontId="7" fillId="4" borderId="21" xfId="1" applyFont="1" applyFill="1" applyBorder="1" applyAlignment="1">
      <alignment vertical="center"/>
    </xf>
    <xf numFmtId="41" fontId="7" fillId="4" borderId="18" xfId="1" applyFont="1" applyFill="1" applyBorder="1" applyAlignment="1">
      <alignment vertical="center"/>
    </xf>
    <xf numFmtId="0" fontId="7" fillId="4" borderId="29" xfId="0" applyFont="1" applyFill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4" borderId="31" xfId="0" applyFont="1" applyFill="1" applyBorder="1" applyAlignment="1">
      <alignment vertical="center"/>
    </xf>
    <xf numFmtId="0" fontId="7" fillId="4" borderId="32" xfId="0" applyFont="1" applyFill="1" applyBorder="1" applyAlignment="1">
      <alignment vertical="center" shrinkToFit="1"/>
    </xf>
    <xf numFmtId="41" fontId="7" fillId="4" borderId="32" xfId="1" applyFont="1" applyFill="1" applyBorder="1" applyAlignment="1">
      <alignment vertical="center"/>
    </xf>
    <xf numFmtId="0" fontId="7" fillId="4" borderId="33" xfId="0" applyFont="1" applyFill="1" applyBorder="1">
      <alignment vertical="center"/>
    </xf>
    <xf numFmtId="41" fontId="7" fillId="4" borderId="42" xfId="1" applyFont="1" applyFill="1" applyBorder="1">
      <alignment vertical="center"/>
    </xf>
    <xf numFmtId="0" fontId="5" fillId="0" borderId="30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41" fontId="12" fillId="0" borderId="33" xfId="1" applyFont="1" applyBorder="1">
      <alignment vertical="center"/>
    </xf>
    <xf numFmtId="41" fontId="12" fillId="0" borderId="33" xfId="1" applyFont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178" fontId="3" fillId="0" borderId="38" xfId="1" applyNumberFormat="1" applyFont="1" applyBorder="1" applyAlignment="1">
      <alignment horizontal="right" vertical="center" indent="1"/>
    </xf>
    <xf numFmtId="0" fontId="0" fillId="0" borderId="26" xfId="0" applyBorder="1">
      <alignment vertical="center"/>
    </xf>
    <xf numFmtId="178" fontId="5" fillId="0" borderId="38" xfId="1" applyNumberFormat="1" applyFont="1" applyBorder="1" applyAlignment="1">
      <alignment horizontal="right" vertical="center" indent="1"/>
    </xf>
    <xf numFmtId="0" fontId="0" fillId="0" borderId="48" xfId="0" applyBorder="1">
      <alignment vertical="center"/>
    </xf>
    <xf numFmtId="178" fontId="5" fillId="0" borderId="42" xfId="1" applyNumberFormat="1" applyFont="1" applyBorder="1" applyAlignment="1">
      <alignment horizontal="right" vertical="center" indent="1"/>
    </xf>
    <xf numFmtId="41" fontId="5" fillId="0" borderId="32" xfId="1" applyFont="1" applyBorder="1">
      <alignment vertical="center"/>
    </xf>
    <xf numFmtId="41" fontId="5" fillId="0" borderId="33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8" xfId="0" applyFont="1" applyFill="1" applyBorder="1" applyAlignment="1">
      <alignment vertical="center"/>
    </xf>
    <xf numFmtId="0" fontId="7" fillId="4" borderId="12" xfId="0" applyFont="1" applyFill="1" applyBorder="1" applyAlignment="1">
      <alignment horizontal="center" vertical="center"/>
    </xf>
    <xf numFmtId="41" fontId="16" fillId="0" borderId="2" xfId="1" applyFont="1" applyBorder="1">
      <alignment vertical="center"/>
    </xf>
    <xf numFmtId="41" fontId="16" fillId="0" borderId="2" xfId="1" applyFont="1" applyBorder="1" applyAlignment="1">
      <alignment horizontal="right" vertical="center" indent="1"/>
    </xf>
    <xf numFmtId="41" fontId="9" fillId="0" borderId="2" xfId="1" applyFont="1" applyBorder="1" applyAlignment="1">
      <alignment horizontal="right" vertical="center" indent="1"/>
    </xf>
    <xf numFmtId="41" fontId="9" fillId="0" borderId="2" xfId="1" applyFont="1" applyBorder="1">
      <alignment vertical="center"/>
    </xf>
    <xf numFmtId="0" fontId="9" fillId="0" borderId="8" xfId="0" applyFont="1" applyBorder="1" applyAlignment="1">
      <alignment horizontal="center" vertical="center" shrinkToFit="1"/>
    </xf>
    <xf numFmtId="41" fontId="16" fillId="0" borderId="13" xfId="1" applyFont="1" applyBorder="1" applyAlignment="1">
      <alignment horizontal="center" vertical="center"/>
    </xf>
    <xf numFmtId="0" fontId="26" fillId="0" borderId="3" xfId="0" applyFont="1" applyBorder="1" applyAlignment="1">
      <alignment vertical="center" shrinkToFit="1"/>
    </xf>
    <xf numFmtId="41" fontId="16" fillId="0" borderId="2" xfId="1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 shrinkToFit="1"/>
    </xf>
    <xf numFmtId="41" fontId="8" fillId="0" borderId="2" xfId="1" applyFont="1" applyBorder="1" applyAlignment="1">
      <alignment horizontal="right" vertical="center" indent="1"/>
    </xf>
    <xf numFmtId="41" fontId="9" fillId="0" borderId="2" xfId="1" applyFont="1" applyBorder="1" applyAlignment="1">
      <alignment vertical="center" wrapText="1"/>
    </xf>
    <xf numFmtId="41" fontId="12" fillId="0" borderId="9" xfId="1" applyFont="1" applyBorder="1">
      <alignment vertical="center"/>
    </xf>
    <xf numFmtId="41" fontId="12" fillId="0" borderId="9" xfId="1" applyFont="1" applyBorder="1" applyAlignment="1">
      <alignment horizontal="center" vertical="center"/>
    </xf>
    <xf numFmtId="178" fontId="5" fillId="0" borderId="39" xfId="1" applyNumberFormat="1" applyFont="1" applyBorder="1" applyAlignment="1">
      <alignment horizontal="right" vertical="center" indent="1"/>
    </xf>
    <xf numFmtId="41" fontId="3" fillId="0" borderId="13" xfId="1" applyFont="1" applyBorder="1">
      <alignment vertical="center"/>
    </xf>
    <xf numFmtId="41" fontId="3" fillId="0" borderId="13" xfId="1" applyFont="1" applyBorder="1" applyAlignment="1">
      <alignment horizontal="center" vertical="center"/>
    </xf>
    <xf numFmtId="178" fontId="3" fillId="0" borderId="41" xfId="1" applyNumberFormat="1" applyFont="1" applyBorder="1" applyAlignment="1">
      <alignment horizontal="right" vertical="center" indent="1"/>
    </xf>
    <xf numFmtId="41" fontId="3" fillId="2" borderId="2" xfId="1" applyFont="1" applyFill="1" applyBorder="1" applyAlignment="1">
      <alignment horizontal="center" vertical="center"/>
    </xf>
    <xf numFmtId="178" fontId="3" fillId="2" borderId="38" xfId="1" applyNumberFormat="1" applyFont="1" applyFill="1" applyBorder="1" applyAlignment="1">
      <alignment horizontal="right" vertical="center" indent="1"/>
    </xf>
    <xf numFmtId="41" fontId="14" fillId="2" borderId="1" xfId="1" applyFont="1" applyFill="1" applyBorder="1">
      <alignment vertical="center"/>
    </xf>
    <xf numFmtId="41" fontId="14" fillId="2" borderId="2" xfId="1" applyFont="1" applyFill="1" applyBorder="1">
      <alignment vertical="center"/>
    </xf>
    <xf numFmtId="178" fontId="14" fillId="2" borderId="38" xfId="1" applyNumberFormat="1" applyFont="1" applyFill="1" applyBorder="1" applyAlignment="1">
      <alignment horizontal="right" vertical="center" indent="1"/>
    </xf>
    <xf numFmtId="176" fontId="3" fillId="2" borderId="1" xfId="1" applyNumberFormat="1" applyFont="1" applyFill="1" applyBorder="1">
      <alignment vertical="center"/>
    </xf>
    <xf numFmtId="0" fontId="0" fillId="2" borderId="6" xfId="0" applyFill="1" applyBorder="1" applyAlignment="1">
      <alignment horizontal="center" vertical="center" shrinkToFit="1"/>
    </xf>
    <xf numFmtId="0" fontId="0" fillId="2" borderId="3" xfId="0" applyFill="1" applyBorder="1" applyAlignment="1">
      <alignment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41" fontId="22" fillId="0" borderId="2" xfId="1" applyFont="1" applyBorder="1">
      <alignment vertical="center"/>
    </xf>
    <xf numFmtId="176" fontId="14" fillId="6" borderId="1" xfId="1" applyNumberFormat="1" applyFont="1" applyFill="1" applyBorder="1">
      <alignment vertical="center"/>
    </xf>
    <xf numFmtId="178" fontId="19" fillId="0" borderId="16" xfId="1" applyNumberFormat="1" applyFont="1" applyBorder="1" applyAlignment="1">
      <alignment horizontal="right" vertical="center" indent="1"/>
    </xf>
    <xf numFmtId="178" fontId="19" fillId="0" borderId="44" xfId="1" applyNumberFormat="1" applyFont="1" applyBorder="1" applyAlignment="1">
      <alignment horizontal="right" vertical="center" indent="1"/>
    </xf>
    <xf numFmtId="178" fontId="8" fillId="0" borderId="16" xfId="1" applyNumberFormat="1" applyFont="1" applyBorder="1" applyAlignment="1">
      <alignment horizontal="right" vertical="center" indent="1"/>
    </xf>
    <xf numFmtId="0" fontId="7" fillId="4" borderId="30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8" fillId="0" borderId="16" xfId="1" applyNumberFormat="1" applyFont="1" applyBorder="1" applyAlignment="1">
      <alignment horizontal="right" vertical="center" indent="1"/>
    </xf>
    <xf numFmtId="41" fontId="5" fillId="0" borderId="3" xfId="1" applyNumberFormat="1" applyFont="1" applyBorder="1" applyAlignment="1">
      <alignment vertical="center"/>
    </xf>
    <xf numFmtId="0" fontId="5" fillId="0" borderId="3" xfId="0" applyFont="1" applyBorder="1">
      <alignment vertical="center"/>
    </xf>
    <xf numFmtId="41" fontId="5" fillId="0" borderId="38" xfId="1" applyNumberFormat="1" applyFont="1" applyBorder="1" applyAlignment="1">
      <alignment horizontal="right" vertical="center" indent="1"/>
    </xf>
    <xf numFmtId="41" fontId="5" fillId="0" borderId="39" xfId="1" applyNumberFormat="1" applyFont="1" applyBorder="1" applyAlignment="1">
      <alignment horizontal="right" vertical="center" indent="1"/>
    </xf>
    <xf numFmtId="41" fontId="3" fillId="0" borderId="38" xfId="1" applyNumberFormat="1" applyFont="1" applyBorder="1" applyAlignment="1">
      <alignment horizontal="right" vertical="center" indent="1"/>
    </xf>
    <xf numFmtId="41" fontId="5" fillId="0" borderId="42" xfId="1" applyNumberFormat="1" applyFont="1" applyBorder="1" applyAlignment="1">
      <alignment horizontal="right" vertical="center" indent="1"/>
    </xf>
    <xf numFmtId="0" fontId="7" fillId="4" borderId="31" xfId="0" applyFont="1" applyFill="1" applyBorder="1" applyAlignment="1">
      <alignment horizontal="left" vertical="center"/>
    </xf>
    <xf numFmtId="41" fontId="7" fillId="2" borderId="2" xfId="1" applyFont="1" applyFill="1" applyBorder="1" applyAlignment="1">
      <alignment horizontal="center" vertical="center"/>
    </xf>
    <xf numFmtId="41" fontId="13" fillId="2" borderId="1" xfId="1" applyFont="1" applyFill="1" applyBorder="1">
      <alignment vertical="center"/>
    </xf>
    <xf numFmtId="41" fontId="13" fillId="2" borderId="2" xfId="1" applyFont="1" applyFill="1" applyBorder="1">
      <alignment vertical="center"/>
    </xf>
    <xf numFmtId="178" fontId="13" fillId="2" borderId="3" xfId="0" applyNumberFormat="1" applyFont="1" applyFill="1" applyBorder="1" applyAlignment="1">
      <alignment horizontal="right" vertical="center" indent="1"/>
    </xf>
    <xf numFmtId="0" fontId="8" fillId="2" borderId="2" xfId="0" applyFont="1" applyFill="1" applyBorder="1">
      <alignment vertical="center"/>
    </xf>
    <xf numFmtId="0" fontId="7" fillId="2" borderId="4" xfId="0" applyNumberFormat="1" applyFont="1" applyFill="1" applyBorder="1">
      <alignment vertical="center"/>
    </xf>
    <xf numFmtId="41" fontId="7" fillId="2" borderId="38" xfId="1" applyFont="1" applyFill="1" applyBorder="1">
      <alignment vertical="center"/>
    </xf>
    <xf numFmtId="41" fontId="13" fillId="2" borderId="21" xfId="1" applyFont="1" applyFill="1" applyBorder="1">
      <alignment vertical="center"/>
    </xf>
    <xf numFmtId="41" fontId="13" fillId="2" borderId="18" xfId="1" applyFont="1" applyFill="1" applyBorder="1">
      <alignment vertical="center"/>
    </xf>
    <xf numFmtId="0" fontId="13" fillId="2" borderId="18" xfId="0" applyFont="1" applyFill="1" applyBorder="1" applyAlignment="1">
      <alignment horizontal="center" vertical="center"/>
    </xf>
    <xf numFmtId="178" fontId="13" fillId="2" borderId="20" xfId="0" applyNumberFormat="1" applyFont="1" applyFill="1" applyBorder="1" applyAlignment="1">
      <alignment horizontal="right" vertical="center" indent="1"/>
    </xf>
    <xf numFmtId="0" fontId="7" fillId="2" borderId="18" xfId="0" applyFont="1" applyFill="1" applyBorder="1">
      <alignment vertical="center"/>
    </xf>
    <xf numFmtId="0" fontId="7" fillId="2" borderId="19" xfId="0" applyNumberFormat="1" applyFont="1" applyFill="1" applyBorder="1">
      <alignment vertical="center"/>
    </xf>
    <xf numFmtId="41" fontId="7" fillId="2" borderId="37" xfId="1" applyFont="1" applyFill="1" applyBorder="1">
      <alignment vertical="center"/>
    </xf>
    <xf numFmtId="41" fontId="13" fillId="4" borderId="3" xfId="0" applyNumberFormat="1" applyFont="1" applyFill="1" applyBorder="1" applyAlignment="1">
      <alignment horizontal="right" vertical="center" indent="1"/>
    </xf>
    <xf numFmtId="41" fontId="13" fillId="4" borderId="20" xfId="0" applyNumberFormat="1" applyFont="1" applyFill="1" applyBorder="1" applyAlignment="1">
      <alignment horizontal="right" vertical="center" indent="1"/>
    </xf>
    <xf numFmtId="41" fontId="7" fillId="4" borderId="7" xfId="1" applyFont="1" applyFill="1" applyBorder="1" applyAlignment="1">
      <alignment horizontal="center" vertical="center"/>
    </xf>
    <xf numFmtId="41" fontId="7" fillId="4" borderId="5" xfId="1" applyFont="1" applyFill="1" applyBorder="1" applyAlignment="1">
      <alignment horizontal="center" vertical="center"/>
    </xf>
    <xf numFmtId="41" fontId="7" fillId="4" borderId="8" xfId="1" applyFont="1" applyFill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177" fontId="8" fillId="0" borderId="41" xfId="0" applyNumberFormat="1" applyFont="1" applyBorder="1" applyAlignment="1">
      <alignment horizontal="left" vertical="center" wrapText="1"/>
    </xf>
    <xf numFmtId="178" fontId="19" fillId="0" borderId="38" xfId="1" applyNumberFormat="1" applyFont="1" applyBorder="1" applyAlignment="1">
      <alignment horizontal="right" vertical="center" indent="1"/>
    </xf>
    <xf numFmtId="178" fontId="8" fillId="0" borderId="38" xfId="1" applyNumberFormat="1" applyFont="1" applyBorder="1" applyAlignment="1">
      <alignment horizontal="right" vertical="center" indent="1"/>
    </xf>
    <xf numFmtId="41" fontId="8" fillId="0" borderId="38" xfId="1" applyNumberFormat="1" applyFont="1" applyBorder="1" applyAlignment="1">
      <alignment horizontal="right" vertical="center" indent="1"/>
    </xf>
    <xf numFmtId="0" fontId="16" fillId="0" borderId="26" xfId="0" applyFont="1" applyBorder="1" applyAlignment="1">
      <alignment horizontal="center" vertical="center" wrapText="1"/>
    </xf>
    <xf numFmtId="0" fontId="15" fillId="0" borderId="32" xfId="0" applyFont="1" applyBorder="1">
      <alignment vertical="center"/>
    </xf>
    <xf numFmtId="41" fontId="15" fillId="0" borderId="33" xfId="1" applyFont="1" applyBorder="1">
      <alignment vertical="center"/>
    </xf>
    <xf numFmtId="178" fontId="8" fillId="0" borderId="62" xfId="1" applyNumberFormat="1" applyFont="1" applyBorder="1" applyAlignment="1">
      <alignment horizontal="right" vertical="center" indent="1"/>
    </xf>
    <xf numFmtId="0" fontId="15" fillId="0" borderId="34" xfId="0" applyFont="1" applyBorder="1">
      <alignment vertical="center"/>
    </xf>
    <xf numFmtId="0" fontId="8" fillId="0" borderId="42" xfId="0" applyFont="1" applyBorder="1">
      <alignment vertical="center"/>
    </xf>
    <xf numFmtId="0" fontId="15" fillId="0" borderId="56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41" fontId="16" fillId="0" borderId="13" xfId="1" applyFont="1" applyBorder="1" applyAlignment="1">
      <alignment horizontal="right" vertical="center" indent="1"/>
    </xf>
    <xf numFmtId="41" fontId="16" fillId="0" borderId="13" xfId="1" applyFont="1" applyBorder="1">
      <alignment vertical="center"/>
    </xf>
    <xf numFmtId="41" fontId="19" fillId="0" borderId="44" xfId="1" applyNumberFormat="1" applyFont="1" applyBorder="1" applyAlignment="1">
      <alignment horizontal="right" vertical="center" indent="1"/>
    </xf>
    <xf numFmtId="0" fontId="16" fillId="0" borderId="14" xfId="0" applyFont="1" applyBorder="1" applyAlignment="1">
      <alignment vertical="center" shrinkToFit="1"/>
    </xf>
    <xf numFmtId="178" fontId="19" fillId="0" borderId="41" xfId="1" applyNumberFormat="1" applyFont="1" applyBorder="1" applyAlignment="1">
      <alignment horizontal="right" vertical="center" indent="1"/>
    </xf>
    <xf numFmtId="41" fontId="16" fillId="0" borderId="65" xfId="1" applyFont="1" applyBorder="1" applyAlignment="1">
      <alignment horizontal="right" vertical="center" indent="1"/>
    </xf>
    <xf numFmtId="41" fontId="16" fillId="0" borderId="66" xfId="1" applyFont="1" applyBorder="1">
      <alignment vertical="center"/>
    </xf>
    <xf numFmtId="178" fontId="19" fillId="0" borderId="67" xfId="1" applyNumberFormat="1" applyFont="1" applyBorder="1" applyAlignment="1">
      <alignment horizontal="right" vertical="center" indent="1"/>
    </xf>
    <xf numFmtId="0" fontId="9" fillId="0" borderId="64" xfId="0" applyFont="1" applyBorder="1" applyAlignment="1">
      <alignment horizontal="center" vertical="center"/>
    </xf>
    <xf numFmtId="41" fontId="16" fillId="0" borderId="64" xfId="1" applyFont="1" applyBorder="1" applyAlignment="1">
      <alignment horizontal="right" vertical="center" indent="1"/>
    </xf>
    <xf numFmtId="178" fontId="19" fillId="0" borderId="68" xfId="1" applyNumberFormat="1" applyFont="1" applyBorder="1" applyAlignment="1">
      <alignment horizontal="right" vertical="center" indent="1"/>
    </xf>
    <xf numFmtId="41" fontId="3" fillId="2" borderId="13" xfId="1" applyFont="1" applyFill="1" applyBorder="1">
      <alignment vertical="center"/>
    </xf>
    <xf numFmtId="176" fontId="3" fillId="2" borderId="8" xfId="1" applyNumberFormat="1" applyFont="1" applyFill="1" applyBorder="1">
      <alignment vertical="center"/>
    </xf>
    <xf numFmtId="41" fontId="14" fillId="2" borderId="14" xfId="1" applyNumberFormat="1" applyFont="1" applyFill="1" applyBorder="1" applyAlignment="1">
      <alignment vertical="center"/>
    </xf>
    <xf numFmtId="41" fontId="3" fillId="0" borderId="66" xfId="1" applyFont="1" applyBorder="1">
      <alignment vertical="center"/>
    </xf>
    <xf numFmtId="9" fontId="3" fillId="0" borderId="65" xfId="1" applyNumberFormat="1" applyFont="1" applyBorder="1">
      <alignment vertical="center"/>
    </xf>
    <xf numFmtId="41" fontId="3" fillId="0" borderId="66" xfId="1" applyFont="1" applyFill="1" applyBorder="1">
      <alignment vertical="center"/>
    </xf>
    <xf numFmtId="178" fontId="3" fillId="0" borderId="64" xfId="1" applyNumberFormat="1" applyFont="1" applyBorder="1" applyAlignment="1">
      <alignment horizontal="right" vertical="center" indent="1"/>
    </xf>
    <xf numFmtId="41" fontId="14" fillId="2" borderId="13" xfId="1" applyFont="1" applyFill="1" applyBorder="1" applyAlignment="1">
      <alignment horizontal="center" vertical="center"/>
    </xf>
    <xf numFmtId="178" fontId="3" fillId="2" borderId="41" xfId="1" applyNumberFormat="1" applyFont="1" applyFill="1" applyBorder="1" applyAlignment="1">
      <alignment horizontal="right" vertical="center" indent="1"/>
    </xf>
    <xf numFmtId="41" fontId="3" fillId="0" borderId="65" xfId="1" applyFont="1" applyBorder="1">
      <alignment vertical="center"/>
    </xf>
    <xf numFmtId="41" fontId="14" fillId="0" borderId="66" xfId="1" applyFont="1" applyBorder="1" applyAlignment="1">
      <alignment horizontal="center" vertical="center"/>
    </xf>
    <xf numFmtId="178" fontId="3" fillId="0" borderId="68" xfId="1" applyNumberFormat="1" applyFont="1" applyBorder="1" applyAlignment="1">
      <alignment horizontal="right" vertical="center" indent="1"/>
    </xf>
    <xf numFmtId="41" fontId="13" fillId="2" borderId="8" xfId="1" applyFont="1" applyFill="1" applyBorder="1" applyAlignment="1">
      <alignment horizontal="center" vertical="center"/>
    </xf>
    <xf numFmtId="41" fontId="13" fillId="2" borderId="13" xfId="1" applyFont="1" applyFill="1" applyBorder="1" applyAlignment="1">
      <alignment horizontal="center" vertical="center"/>
    </xf>
    <xf numFmtId="41" fontId="7" fillId="2" borderId="13" xfId="1" applyFont="1" applyFill="1" applyBorder="1" applyAlignment="1">
      <alignment horizontal="center" vertical="center"/>
    </xf>
    <xf numFmtId="178" fontId="20" fillId="2" borderId="14" xfId="0" applyNumberFormat="1" applyFont="1" applyFill="1" applyBorder="1" applyAlignment="1">
      <alignment horizontal="right" vertical="center" indent="1"/>
    </xf>
    <xf numFmtId="41" fontId="13" fillId="4" borderId="65" xfId="1" applyFont="1" applyFill="1" applyBorder="1" applyAlignment="1">
      <alignment horizontal="center" vertical="center"/>
    </xf>
    <xf numFmtId="41" fontId="13" fillId="4" borderId="66" xfId="1" applyFont="1" applyFill="1" applyBorder="1" applyAlignment="1">
      <alignment horizontal="center" vertical="center"/>
    </xf>
    <xf numFmtId="41" fontId="7" fillId="4" borderId="66" xfId="1" applyFont="1" applyFill="1" applyBorder="1" applyAlignment="1">
      <alignment horizontal="center" vertical="center"/>
    </xf>
    <xf numFmtId="178" fontId="20" fillId="4" borderId="64" xfId="0" applyNumberFormat="1" applyFont="1" applyFill="1" applyBorder="1" applyAlignment="1">
      <alignment horizontal="right" vertical="center" indent="1"/>
    </xf>
    <xf numFmtId="177" fontId="8" fillId="0" borderId="68" xfId="0" applyNumberFormat="1" applyFont="1" applyBorder="1" applyAlignment="1">
      <alignment horizontal="left" vertical="center" wrapText="1"/>
    </xf>
    <xf numFmtId="177" fontId="0" fillId="0" borderId="70" xfId="0" applyNumberFormat="1" applyBorder="1" applyAlignment="1">
      <alignment horizontal="center" vertical="center"/>
    </xf>
    <xf numFmtId="41" fontId="3" fillId="5" borderId="13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 shrinkToFit="1"/>
    </xf>
    <xf numFmtId="0" fontId="0" fillId="2" borderId="3" xfId="0" applyFill="1" applyBorder="1" applyAlignment="1">
      <alignment horizontal="left" vertical="center" shrinkToFit="1"/>
    </xf>
    <xf numFmtId="41" fontId="3" fillId="5" borderId="8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77" fontId="8" fillId="0" borderId="39" xfId="0" applyNumberFormat="1" applyFont="1" applyBorder="1" applyAlignment="1">
      <alignment horizontal="left" vertical="center" wrapText="1"/>
    </xf>
    <xf numFmtId="177" fontId="8" fillId="0" borderId="41" xfId="0" applyNumberFormat="1" applyFont="1" applyBorder="1" applyAlignment="1">
      <alignment horizontal="left" vertical="center" wrapText="1"/>
    </xf>
    <xf numFmtId="177" fontId="8" fillId="0" borderId="41" xfId="0" applyNumberFormat="1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41" fontId="7" fillId="4" borderId="5" xfId="1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4" borderId="8" xfId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 shrinkToFit="1"/>
    </xf>
    <xf numFmtId="0" fontId="7" fillId="4" borderId="30" xfId="0" applyFont="1" applyFill="1" applyBorder="1" applyAlignment="1">
      <alignment horizontal="center" vertical="center"/>
    </xf>
    <xf numFmtId="0" fontId="0" fillId="0" borderId="76" xfId="0" applyBorder="1">
      <alignment vertical="center"/>
    </xf>
    <xf numFmtId="0" fontId="0" fillId="2" borderId="75" xfId="0" applyFill="1" applyBorder="1">
      <alignment vertical="center"/>
    </xf>
    <xf numFmtId="0" fontId="0" fillId="0" borderId="24" xfId="0" applyBorder="1" applyAlignment="1">
      <alignment vertical="center" shrinkToFit="1"/>
    </xf>
    <xf numFmtId="0" fontId="0" fillId="0" borderId="77" xfId="0" applyBorder="1">
      <alignment vertical="center"/>
    </xf>
    <xf numFmtId="0" fontId="0" fillId="2" borderId="77" xfId="0" applyFill="1" applyBorder="1">
      <alignment vertical="center"/>
    </xf>
    <xf numFmtId="0" fontId="0" fillId="2" borderId="27" xfId="0" applyFill="1" applyBorder="1" applyAlignment="1">
      <alignment horizontal="left" vertical="center" shrinkToFit="1"/>
    </xf>
    <xf numFmtId="0" fontId="0" fillId="0" borderId="24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32" xfId="0" applyBorder="1" applyAlignment="1">
      <alignment vertical="center" shrinkToFit="1"/>
    </xf>
    <xf numFmtId="41" fontId="5" fillId="0" borderId="33" xfId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41" fontId="0" fillId="0" borderId="33" xfId="1" applyFont="1" applyBorder="1">
      <alignment vertical="center"/>
    </xf>
    <xf numFmtId="178" fontId="5" fillId="0" borderId="34" xfId="1" applyNumberFormat="1" applyFont="1" applyBorder="1" applyAlignment="1">
      <alignment horizontal="right" vertical="center" indent="1"/>
    </xf>
    <xf numFmtId="0" fontId="0" fillId="0" borderId="78" xfId="0" applyBorder="1">
      <alignment vertical="center"/>
    </xf>
    <xf numFmtId="177" fontId="8" fillId="0" borderId="42" xfId="0" applyNumberFormat="1" applyFont="1" applyBorder="1" applyAlignment="1">
      <alignment horizontal="left" vertical="center" wrapText="1"/>
    </xf>
    <xf numFmtId="177" fontId="0" fillId="0" borderId="0" xfId="0" applyNumberFormat="1" applyAlignment="1">
      <alignment horizontal="right" vertical="center"/>
    </xf>
    <xf numFmtId="41" fontId="31" fillId="3" borderId="21" xfId="1" applyFont="1" applyFill="1" applyBorder="1" applyAlignment="1">
      <alignment horizontal="center" vertical="center" wrapText="1"/>
    </xf>
    <xf numFmtId="41" fontId="31" fillId="3" borderId="18" xfId="1" applyFont="1" applyFill="1" applyBorder="1" applyAlignment="1">
      <alignment horizontal="center" vertical="center" wrapText="1"/>
    </xf>
    <xf numFmtId="177" fontId="5" fillId="3" borderId="37" xfId="0" applyNumberFormat="1" applyFont="1" applyFill="1" applyBorder="1" applyAlignment="1">
      <alignment horizontal="left" vertical="center" wrapText="1"/>
    </xf>
    <xf numFmtId="177" fontId="5" fillId="3" borderId="57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1" fontId="11" fillId="0" borderId="0" xfId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1" fontId="15" fillId="0" borderId="0" xfId="1" applyFont="1" applyBorder="1" applyAlignment="1">
      <alignment horizontal="right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0" fontId="3" fillId="5" borderId="60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41" fontId="9" fillId="0" borderId="7" xfId="1" applyFont="1" applyBorder="1" applyAlignment="1">
      <alignment horizontal="right" vertical="center" indent="1"/>
    </xf>
    <xf numFmtId="41" fontId="9" fillId="0" borderId="8" xfId="1" applyFont="1" applyBorder="1" applyAlignment="1">
      <alignment horizontal="right" vertical="center" indent="1"/>
    </xf>
    <xf numFmtId="0" fontId="16" fillId="0" borderId="55" xfId="0" applyFont="1" applyBorder="1" applyAlignment="1">
      <alignment horizontal="center" vertical="center" wrapText="1"/>
    </xf>
    <xf numFmtId="41" fontId="9" fillId="0" borderId="9" xfId="1" applyFont="1" applyBorder="1" applyAlignment="1">
      <alignment horizontal="center" vertical="center"/>
    </xf>
    <xf numFmtId="41" fontId="9" fillId="0" borderId="13" xfId="1" applyFont="1" applyBorder="1" applyAlignment="1">
      <alignment horizontal="center" vertical="center"/>
    </xf>
    <xf numFmtId="41" fontId="9" fillId="0" borderId="7" xfId="1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178" fontId="8" fillId="0" borderId="43" xfId="1" applyNumberFormat="1" applyFont="1" applyBorder="1" applyAlignment="1">
      <alignment horizontal="right" vertical="center" indent="1"/>
    </xf>
    <xf numFmtId="178" fontId="8" fillId="0" borderId="44" xfId="1" applyNumberFormat="1" applyFont="1" applyBorder="1" applyAlignment="1">
      <alignment horizontal="right" vertical="center" indent="1"/>
    </xf>
    <xf numFmtId="41" fontId="8" fillId="0" borderId="43" xfId="1" applyNumberFormat="1" applyFont="1" applyBorder="1" applyAlignment="1">
      <alignment horizontal="right" vertical="center" indent="1"/>
    </xf>
    <xf numFmtId="41" fontId="8" fillId="0" borderId="44" xfId="1" applyNumberFormat="1" applyFont="1" applyBorder="1" applyAlignment="1">
      <alignment horizontal="right" vertical="center" indent="1"/>
    </xf>
    <xf numFmtId="0" fontId="16" fillId="0" borderId="24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 shrinkToFit="1"/>
    </xf>
    <xf numFmtId="0" fontId="9" fillId="0" borderId="8" xfId="0" applyFont="1" applyBorder="1" applyAlignment="1">
      <alignment horizontal="left" vertical="center" wrapText="1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9" fillId="0" borderId="0" xfId="1" applyFont="1" applyBorder="1" applyAlignment="1">
      <alignment horizontal="right" vertical="center"/>
    </xf>
    <xf numFmtId="0" fontId="3" fillId="5" borderId="71" xfId="0" applyFont="1" applyFill="1" applyBorder="1" applyAlignment="1">
      <alignment horizontal="center" vertical="center" shrinkToFit="1"/>
    </xf>
    <xf numFmtId="0" fontId="3" fillId="5" borderId="72" xfId="0" applyFont="1" applyFill="1" applyBorder="1" applyAlignment="1">
      <alignment horizontal="center" vertical="center" shrinkToFit="1"/>
    </xf>
    <xf numFmtId="0" fontId="3" fillId="5" borderId="73" xfId="0" applyFont="1" applyFill="1" applyBorder="1" applyAlignment="1">
      <alignment horizontal="center" vertical="center" shrinkToFit="1"/>
    </xf>
    <xf numFmtId="0" fontId="3" fillId="5" borderId="27" xfId="0" applyFont="1" applyFill="1" applyBorder="1" applyAlignment="1">
      <alignment horizontal="center" vertical="center" shrinkToFit="1"/>
    </xf>
    <xf numFmtId="0" fontId="3" fillId="5" borderId="6" xfId="0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shrinkToFit="1"/>
    </xf>
    <xf numFmtId="41" fontId="3" fillId="5" borderId="53" xfId="1" applyFont="1" applyFill="1" applyBorder="1" applyAlignment="1">
      <alignment horizontal="center" vertical="center"/>
    </xf>
    <xf numFmtId="41" fontId="3" fillId="5" borderId="20" xfId="1" applyFont="1" applyFill="1" applyBorder="1" applyAlignment="1">
      <alignment horizontal="center" vertical="center"/>
    </xf>
    <xf numFmtId="41" fontId="3" fillId="5" borderId="73" xfId="1" applyFont="1" applyFill="1" applyBorder="1" applyAlignment="1">
      <alignment horizontal="center" vertical="center"/>
    </xf>
    <xf numFmtId="41" fontId="3" fillId="5" borderId="13" xfId="1" applyFont="1" applyFill="1" applyBorder="1" applyAlignment="1">
      <alignment horizontal="center" vertical="center"/>
    </xf>
    <xf numFmtId="41" fontId="3" fillId="5" borderId="14" xfId="1" applyFont="1" applyFill="1" applyBorder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 shrinkToFit="1"/>
    </xf>
    <xf numFmtId="0" fontId="3" fillId="0" borderId="69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0" fillId="2" borderId="27" xfId="0" applyFill="1" applyBorder="1" applyAlignment="1">
      <alignment horizontal="left" vertical="center" shrinkToFit="1"/>
    </xf>
    <xf numFmtId="0" fontId="0" fillId="2" borderId="6" xfId="0" applyFill="1" applyBorder="1" applyAlignment="1">
      <alignment horizontal="left" vertical="center" shrinkToFit="1"/>
    </xf>
    <xf numFmtId="0" fontId="0" fillId="2" borderId="14" xfId="0" applyFill="1" applyBorder="1" applyAlignment="1">
      <alignment horizontal="left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2" borderId="23" xfId="0" applyFill="1" applyBorder="1" applyAlignment="1">
      <alignment horizontal="left" vertical="center" shrinkToFit="1"/>
    </xf>
    <xf numFmtId="0" fontId="0" fillId="2" borderId="4" xfId="0" applyFill="1" applyBorder="1" applyAlignment="1">
      <alignment horizontal="left" vertical="center" shrinkToFit="1"/>
    </xf>
    <xf numFmtId="0" fontId="0" fillId="2" borderId="3" xfId="0" applyFill="1" applyBorder="1" applyAlignment="1">
      <alignment horizontal="left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41" fontId="3" fillId="5" borderId="52" xfId="1" applyFont="1" applyFill="1" applyBorder="1" applyAlignment="1">
      <alignment horizontal="center" vertical="center"/>
    </xf>
    <xf numFmtId="41" fontId="3" fillId="5" borderId="8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41" fontId="3" fillId="5" borderId="54" xfId="1" applyFont="1" applyFill="1" applyBorder="1" applyAlignment="1">
      <alignment horizontal="center" vertical="center"/>
    </xf>
    <xf numFmtId="41" fontId="3" fillId="5" borderId="4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3" xfId="0" applyFont="1" applyBorder="1" applyAlignment="1">
      <alignment horizontal="left" vertical="center"/>
    </xf>
    <xf numFmtId="0" fontId="5" fillId="0" borderId="69" xfId="0" applyFont="1" applyBorder="1" applyAlignment="1">
      <alignment horizontal="left" vertical="center"/>
    </xf>
    <xf numFmtId="0" fontId="5" fillId="0" borderId="64" xfId="0" applyFont="1" applyBorder="1" applyAlignment="1">
      <alignment horizontal="left" vertical="center"/>
    </xf>
    <xf numFmtId="0" fontId="0" fillId="5" borderId="22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41" fontId="0" fillId="0" borderId="36" xfId="1" applyFont="1" applyBorder="1" applyAlignment="1">
      <alignment horizontal="right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177" fontId="8" fillId="0" borderId="39" xfId="0" applyNumberFormat="1" applyFont="1" applyBorder="1" applyAlignment="1">
      <alignment horizontal="left" vertical="center" wrapText="1"/>
    </xf>
    <xf numFmtId="177" fontId="8" fillId="0" borderId="40" xfId="0" applyNumberFormat="1" applyFont="1" applyBorder="1" applyAlignment="1">
      <alignment horizontal="left" vertical="center" wrapText="1"/>
    </xf>
    <xf numFmtId="177" fontId="8" fillId="0" borderId="41" xfId="0" applyNumberFormat="1" applyFont="1" applyBorder="1" applyAlignment="1">
      <alignment horizontal="left" vertical="center" wrapText="1"/>
    </xf>
    <xf numFmtId="177" fontId="8" fillId="0" borderId="39" xfId="0" applyNumberFormat="1" applyFont="1" applyBorder="1" applyAlignment="1">
      <alignment horizontal="center" vertical="center" wrapText="1"/>
    </xf>
    <xf numFmtId="177" fontId="8" fillId="0" borderId="40" xfId="0" applyNumberFormat="1" applyFont="1" applyBorder="1" applyAlignment="1">
      <alignment horizontal="center" vertical="center" wrapText="1"/>
    </xf>
    <xf numFmtId="177" fontId="8" fillId="0" borderId="41" xfId="0" applyNumberFormat="1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shrinkToFit="1"/>
    </xf>
    <xf numFmtId="41" fontId="7" fillId="4" borderId="5" xfId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4" borderId="4" xfId="1" applyFont="1" applyFill="1" applyBorder="1" applyAlignment="1">
      <alignment horizontal="center" vertical="center"/>
    </xf>
    <xf numFmtId="41" fontId="7" fillId="4" borderId="38" xfId="1" applyFont="1" applyFill="1" applyBorder="1" applyAlignment="1">
      <alignment horizontal="center" vertical="center"/>
    </xf>
    <xf numFmtId="41" fontId="7" fillId="4" borderId="7" xfId="1" applyFont="1" applyFill="1" applyBorder="1" applyAlignment="1">
      <alignment horizontal="center" vertical="center"/>
    </xf>
    <xf numFmtId="177" fontId="8" fillId="0" borderId="45" xfId="0" applyNumberFormat="1" applyFont="1" applyBorder="1" applyAlignment="1">
      <alignment horizontal="left" vertical="center" wrapText="1"/>
    </xf>
    <xf numFmtId="177" fontId="8" fillId="0" borderId="46" xfId="0" applyNumberFormat="1" applyFont="1" applyBorder="1" applyAlignment="1">
      <alignment horizontal="left" vertical="center" wrapText="1"/>
    </xf>
    <xf numFmtId="177" fontId="8" fillId="0" borderId="47" xfId="0" applyNumberFormat="1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7" fillId="4" borderId="7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41" fontId="7" fillId="4" borderId="8" xfId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31" fillId="3" borderId="22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 wrapText="1"/>
    </xf>
    <xf numFmtId="0" fontId="31" fillId="3" borderId="20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/>
    </xf>
    <xf numFmtId="0" fontId="31" fillId="3" borderId="37" xfId="0" applyFont="1" applyFill="1" applyBorder="1" applyAlignment="1">
      <alignment horizontal="center" vertical="center"/>
    </xf>
    <xf numFmtId="0" fontId="7" fillId="4" borderId="63" xfId="0" applyFont="1" applyFill="1" applyBorder="1" applyAlignment="1">
      <alignment horizontal="center" vertical="center"/>
    </xf>
    <xf numFmtId="0" fontId="7" fillId="4" borderId="69" xfId="0" applyFont="1" applyFill="1" applyBorder="1" applyAlignment="1">
      <alignment horizontal="center" vertical="center"/>
    </xf>
    <xf numFmtId="0" fontId="7" fillId="4" borderId="64" xfId="0" applyFont="1" applyFill="1" applyBorder="1" applyAlignment="1">
      <alignment horizontal="center" vertical="center"/>
    </xf>
    <xf numFmtId="0" fontId="7" fillId="4" borderId="66" xfId="0" applyFont="1" applyFill="1" applyBorder="1" applyAlignment="1">
      <alignment horizontal="center" vertical="center"/>
    </xf>
    <xf numFmtId="0" fontId="7" fillId="4" borderId="68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/>
    </xf>
    <xf numFmtId="41" fontId="7" fillId="2" borderId="38" xfId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 shrinkToFit="1"/>
    </xf>
    <xf numFmtId="0" fontId="7" fillId="4" borderId="3" xfId="0" applyFont="1" applyFill="1" applyBorder="1" applyAlignment="1">
      <alignment horizontal="left" vertical="center" shrinkToFit="1"/>
    </xf>
    <xf numFmtId="0" fontId="7" fillId="4" borderId="3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20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7" fontId="16" fillId="0" borderId="45" xfId="0" applyNumberFormat="1" applyFont="1" applyBorder="1" applyAlignment="1">
      <alignment horizontal="left" vertical="center"/>
    </xf>
    <xf numFmtId="177" fontId="16" fillId="0" borderId="46" xfId="0" applyNumberFormat="1" applyFont="1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0" fillId="0" borderId="58" xfId="0" applyBorder="1" applyAlignment="1">
      <alignment vertical="center"/>
    </xf>
    <xf numFmtId="177" fontId="15" fillId="0" borderId="56" xfId="0" applyNumberFormat="1" applyFont="1" applyBorder="1" applyAlignment="1">
      <alignment horizontal="left" vertical="center" wrapText="1"/>
    </xf>
    <xf numFmtId="0" fontId="0" fillId="0" borderId="56" xfId="0" applyBorder="1" applyAlignment="1">
      <alignment vertical="center"/>
    </xf>
    <xf numFmtId="177" fontId="15" fillId="0" borderId="45" xfId="0" applyNumberFormat="1" applyFont="1" applyBorder="1" applyAlignment="1">
      <alignment horizontal="left" vertical="center" wrapText="1"/>
    </xf>
    <xf numFmtId="177" fontId="15" fillId="0" borderId="47" xfId="0" applyNumberFormat="1" applyFont="1" applyBorder="1" applyAlignment="1">
      <alignment horizontal="left" vertical="center" wrapText="1"/>
    </xf>
    <xf numFmtId="177" fontId="15" fillId="0" borderId="46" xfId="0" applyNumberFormat="1" applyFont="1" applyBorder="1" applyAlignment="1">
      <alignment horizontal="left" vertical="center" wrapText="1"/>
    </xf>
    <xf numFmtId="177" fontId="16" fillId="0" borderId="47" xfId="0" applyNumberFormat="1" applyFont="1" applyBorder="1" applyAlignment="1">
      <alignment horizontal="left" vertical="center"/>
    </xf>
    <xf numFmtId="177" fontId="9" fillId="0" borderId="45" xfId="0" applyNumberFormat="1" applyFont="1" applyBorder="1" applyAlignment="1">
      <alignment horizontal="left" vertical="center" wrapText="1"/>
    </xf>
    <xf numFmtId="177" fontId="9" fillId="0" borderId="46" xfId="0" applyNumberFormat="1" applyFont="1" applyBorder="1" applyAlignment="1">
      <alignment horizontal="left" vertical="center" wrapText="1"/>
    </xf>
    <xf numFmtId="177" fontId="9" fillId="0" borderId="47" xfId="0" applyNumberFormat="1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4" workbookViewId="0">
      <selection activeCell="A2" sqref="A2:M13"/>
    </sheetView>
  </sheetViews>
  <sheetFormatPr defaultRowHeight="16.5"/>
  <sheetData>
    <row r="1" spans="1:13" ht="58.5" customHeight="1"/>
    <row r="2" spans="1:13" ht="16.5" customHeight="1">
      <c r="A2" s="436" t="s">
        <v>440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</row>
    <row r="3" spans="1:13" ht="16.5" customHeight="1">
      <c r="A3" s="436"/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</row>
    <row r="4" spans="1:13" ht="16.5" customHeight="1">
      <c r="A4" s="436"/>
      <c r="B4" s="436"/>
      <c r="C4" s="436"/>
      <c r="D4" s="436"/>
      <c r="E4" s="436"/>
      <c r="F4" s="436"/>
      <c r="G4" s="436"/>
      <c r="H4" s="436"/>
      <c r="I4" s="436"/>
      <c r="J4" s="436"/>
      <c r="K4" s="436"/>
      <c r="L4" s="436"/>
      <c r="M4" s="436"/>
    </row>
    <row r="5" spans="1:13" ht="16.5" customHeight="1">
      <c r="A5" s="436"/>
      <c r="B5" s="436"/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</row>
    <row r="6" spans="1:13" ht="16.5" customHeight="1">
      <c r="A6" s="436"/>
      <c r="B6" s="436"/>
      <c r="C6" s="436"/>
      <c r="D6" s="436"/>
      <c r="E6" s="436"/>
      <c r="F6" s="436"/>
      <c r="G6" s="436"/>
      <c r="H6" s="436"/>
      <c r="I6" s="436"/>
      <c r="J6" s="436"/>
      <c r="K6" s="436"/>
      <c r="L6" s="436"/>
      <c r="M6" s="436"/>
    </row>
    <row r="7" spans="1:13" ht="16.5" customHeight="1">
      <c r="A7" s="436"/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</row>
    <row r="8" spans="1:13" ht="16.5" customHeight="1">
      <c r="A8" s="436"/>
      <c r="B8" s="436"/>
      <c r="C8" s="436"/>
      <c r="D8" s="436"/>
      <c r="E8" s="436"/>
      <c r="F8" s="436"/>
      <c r="G8" s="436"/>
      <c r="H8" s="436"/>
      <c r="I8" s="436"/>
      <c r="J8" s="436"/>
      <c r="K8" s="436"/>
      <c r="L8" s="436"/>
      <c r="M8" s="436"/>
    </row>
    <row r="9" spans="1:13" ht="16.5" customHeight="1">
      <c r="A9" s="436"/>
      <c r="B9" s="436"/>
      <c r="C9" s="436"/>
      <c r="D9" s="436"/>
      <c r="E9" s="436"/>
      <c r="F9" s="436"/>
      <c r="G9" s="436"/>
      <c r="H9" s="436"/>
      <c r="I9" s="436"/>
      <c r="J9" s="436"/>
      <c r="K9" s="436"/>
      <c r="L9" s="436"/>
      <c r="M9" s="436"/>
    </row>
    <row r="10" spans="1:13" ht="16.5" customHeight="1">
      <c r="A10" s="436"/>
      <c r="B10" s="436"/>
      <c r="C10" s="436"/>
      <c r="D10" s="436"/>
      <c r="E10" s="436"/>
      <c r="F10" s="436"/>
      <c r="G10" s="436"/>
      <c r="H10" s="436"/>
      <c r="I10" s="436"/>
      <c r="J10" s="436"/>
      <c r="K10" s="436"/>
      <c r="L10" s="436"/>
      <c r="M10" s="436"/>
    </row>
    <row r="11" spans="1:13" ht="16.5" customHeight="1">
      <c r="A11" s="436"/>
      <c r="B11" s="436"/>
      <c r="C11" s="436"/>
      <c r="D11" s="436"/>
      <c r="E11" s="436"/>
      <c r="F11" s="436"/>
      <c r="G11" s="436"/>
      <c r="H11" s="436"/>
      <c r="I11" s="436"/>
      <c r="J11" s="436"/>
      <c r="K11" s="436"/>
      <c r="L11" s="436"/>
      <c r="M11" s="436"/>
    </row>
    <row r="12" spans="1:13" ht="16.5" customHeight="1">
      <c r="A12" s="436"/>
      <c r="B12" s="436"/>
      <c r="C12" s="436"/>
      <c r="D12" s="436"/>
      <c r="E12" s="436"/>
      <c r="F12" s="436"/>
      <c r="G12" s="436"/>
      <c r="H12" s="436"/>
      <c r="I12" s="436"/>
      <c r="J12" s="436"/>
      <c r="K12" s="436"/>
      <c r="L12" s="436"/>
      <c r="M12" s="436"/>
    </row>
    <row r="13" spans="1:13" ht="16.5" customHeight="1">
      <c r="A13" s="436"/>
      <c r="B13" s="436"/>
      <c r="C13" s="436"/>
      <c r="D13" s="436"/>
      <c r="E13" s="436"/>
      <c r="F13" s="436"/>
      <c r="G13" s="436"/>
      <c r="H13" s="436"/>
      <c r="I13" s="436"/>
      <c r="J13" s="436"/>
      <c r="K13" s="436"/>
      <c r="L13" s="436"/>
      <c r="M13" s="436"/>
    </row>
    <row r="14" spans="1:13">
      <c r="B14" s="435"/>
      <c r="C14" s="49"/>
      <c r="D14" s="50"/>
      <c r="E14" s="51"/>
      <c r="F14" s="50"/>
    </row>
    <row r="15" spans="1:13">
      <c r="B15" s="435"/>
      <c r="C15" s="52"/>
      <c r="D15" s="53"/>
      <c r="E15" s="52"/>
      <c r="F15" s="53"/>
    </row>
    <row r="16" spans="1:13">
      <c r="B16" s="435"/>
      <c r="C16" s="49"/>
      <c r="D16" s="53"/>
      <c r="E16" s="52"/>
      <c r="F16" s="53"/>
    </row>
    <row r="17" spans="1:13">
      <c r="B17" s="435"/>
      <c r="C17" s="52"/>
      <c r="D17" s="53"/>
      <c r="E17" s="52"/>
      <c r="F17" s="53"/>
    </row>
    <row r="18" spans="1:13" ht="16.5" customHeight="1">
      <c r="A18" s="437" t="s">
        <v>110</v>
      </c>
      <c r="B18" s="437"/>
      <c r="C18" s="437"/>
      <c r="D18" s="437"/>
      <c r="E18" s="437"/>
      <c r="F18" s="437"/>
      <c r="G18" s="437"/>
      <c r="H18" s="437"/>
      <c r="I18" s="437"/>
      <c r="J18" s="437"/>
      <c r="K18" s="437"/>
      <c r="L18" s="437"/>
      <c r="M18" s="437"/>
    </row>
    <row r="19" spans="1:13" ht="16.5" customHeight="1">
      <c r="A19" s="437"/>
      <c r="B19" s="437"/>
      <c r="C19" s="437"/>
      <c r="D19" s="437"/>
      <c r="E19" s="437"/>
      <c r="F19" s="437"/>
      <c r="G19" s="437"/>
      <c r="H19" s="437"/>
      <c r="I19" s="437"/>
      <c r="J19" s="437"/>
      <c r="K19" s="437"/>
      <c r="L19" s="437"/>
      <c r="M19" s="437"/>
    </row>
    <row r="20" spans="1:13" ht="16.5" customHeight="1">
      <c r="A20" s="437"/>
      <c r="B20" s="437"/>
      <c r="C20" s="437"/>
      <c r="D20" s="437"/>
      <c r="E20" s="437"/>
      <c r="F20" s="437"/>
      <c r="G20" s="437"/>
      <c r="H20" s="437"/>
      <c r="I20" s="437"/>
      <c r="J20" s="437"/>
      <c r="K20" s="437"/>
      <c r="L20" s="437"/>
      <c r="M20" s="437"/>
    </row>
    <row r="21" spans="1:13" ht="16.5" customHeight="1">
      <c r="A21" s="437"/>
      <c r="B21" s="437"/>
      <c r="C21" s="437"/>
      <c r="D21" s="437"/>
      <c r="E21" s="437"/>
      <c r="F21" s="437"/>
      <c r="G21" s="437"/>
      <c r="H21" s="437"/>
      <c r="I21" s="437"/>
      <c r="J21" s="437"/>
      <c r="K21" s="437"/>
      <c r="L21" s="437"/>
      <c r="M21" s="437"/>
    </row>
    <row r="22" spans="1:13" ht="16.5" customHeight="1">
      <c r="A22" s="437"/>
      <c r="B22" s="437"/>
      <c r="C22" s="437"/>
      <c r="D22" s="437"/>
      <c r="E22" s="437"/>
      <c r="F22" s="437"/>
      <c r="G22" s="437"/>
      <c r="H22" s="437"/>
      <c r="I22" s="437"/>
      <c r="J22" s="437"/>
      <c r="K22" s="437"/>
      <c r="L22" s="437"/>
      <c r="M22" s="437"/>
    </row>
    <row r="23" spans="1:13">
      <c r="J23" s="438"/>
      <c r="K23" s="438"/>
      <c r="L23" s="438"/>
      <c r="M23" s="438"/>
    </row>
    <row r="24" spans="1:13">
      <c r="J24" s="438"/>
      <c r="K24" s="438"/>
      <c r="L24" s="438"/>
      <c r="M24" s="438"/>
    </row>
  </sheetData>
  <mergeCells count="5">
    <mergeCell ref="B14:B15"/>
    <mergeCell ref="B16:B17"/>
    <mergeCell ref="A2:M13"/>
    <mergeCell ref="A18:M22"/>
    <mergeCell ref="J23:M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firstPageNumber="3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view="pageBreakPreview" zoomScaleNormal="100" zoomScaleSheetLayoutView="100" workbookViewId="0">
      <selection activeCell="Q5" sqref="Q5"/>
    </sheetView>
  </sheetViews>
  <sheetFormatPr defaultRowHeight="16.5"/>
  <sheetData>
    <row r="1" spans="1:13" ht="33.75" customHeight="1">
      <c r="A1" s="443" t="s">
        <v>320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224"/>
    </row>
    <row r="2" spans="1:13" ht="24" customHeight="1">
      <c r="A2" s="440" t="s">
        <v>455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224"/>
    </row>
    <row r="3" spans="1:13" ht="61.5" customHeight="1">
      <c r="A3" s="439" t="s">
        <v>456</v>
      </c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224"/>
    </row>
    <row r="4" spans="1:13" ht="69" customHeight="1">
      <c r="A4" s="439" t="s">
        <v>457</v>
      </c>
      <c r="B4" s="440"/>
      <c r="C4" s="440"/>
      <c r="D4" s="440"/>
      <c r="E4" s="440"/>
      <c r="F4" s="440"/>
      <c r="G4" s="440"/>
      <c r="H4" s="440"/>
      <c r="I4" s="440"/>
      <c r="J4" s="440"/>
      <c r="K4" s="440"/>
      <c r="L4" s="440"/>
      <c r="M4" s="224"/>
    </row>
    <row r="5" spans="1:13" ht="277.5" customHeight="1">
      <c r="A5" s="439" t="s">
        <v>458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224"/>
    </row>
    <row r="6" spans="1:13" ht="184.5" customHeight="1">
      <c r="A6" s="439" t="s">
        <v>459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  <c r="L6" s="440"/>
      <c r="M6" s="224"/>
    </row>
    <row r="7" spans="1:13" ht="96.75" customHeight="1">
      <c r="A7" s="439" t="s">
        <v>460</v>
      </c>
      <c r="B7" s="440"/>
      <c r="C7" s="440"/>
      <c r="D7" s="440"/>
      <c r="E7" s="440"/>
      <c r="F7" s="440"/>
      <c r="G7" s="440"/>
      <c r="H7" s="440"/>
      <c r="I7" s="440"/>
      <c r="J7" s="440"/>
      <c r="K7" s="440"/>
      <c r="L7" s="440"/>
      <c r="M7" s="224"/>
    </row>
    <row r="8" spans="1:13" ht="75.75" customHeight="1">
      <c r="A8" s="439" t="s">
        <v>461</v>
      </c>
      <c r="B8" s="440"/>
      <c r="C8" s="440"/>
      <c r="D8" s="440"/>
      <c r="E8" s="440"/>
      <c r="F8" s="440"/>
      <c r="G8" s="440"/>
      <c r="H8" s="440"/>
      <c r="I8" s="440"/>
      <c r="J8" s="440"/>
      <c r="K8" s="440"/>
      <c r="L8" s="440"/>
      <c r="M8" s="224"/>
    </row>
    <row r="9" spans="1:13" ht="9.75" customHeight="1">
      <c r="A9" s="440"/>
      <c r="B9" s="440"/>
      <c r="C9" s="440"/>
      <c r="D9" s="440"/>
      <c r="E9" s="440"/>
      <c r="F9" s="440"/>
      <c r="G9" s="440"/>
      <c r="H9" s="440"/>
      <c r="I9" s="440"/>
      <c r="J9" s="440"/>
      <c r="K9" s="440"/>
      <c r="L9" s="440"/>
      <c r="M9" s="224"/>
    </row>
    <row r="10" spans="1:13" ht="16.5" customHeight="1">
      <c r="A10" s="224"/>
      <c r="B10" s="224"/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</row>
    <row r="11" spans="1:13" ht="16.5" customHeight="1">
      <c r="A11" s="441" t="s">
        <v>437</v>
      </c>
      <c r="B11" s="441"/>
      <c r="C11" s="441"/>
      <c r="D11" s="441"/>
      <c r="E11" s="441"/>
      <c r="F11" s="441"/>
      <c r="G11" s="441"/>
      <c r="H11" s="441"/>
      <c r="I11" s="441"/>
      <c r="J11" s="441"/>
      <c r="K11" s="441"/>
      <c r="L11" s="441"/>
      <c r="M11" s="224"/>
    </row>
    <row r="12" spans="1:13" ht="16.5" customHeight="1">
      <c r="A12" s="441"/>
      <c r="B12" s="441"/>
      <c r="C12" s="441"/>
      <c r="D12" s="441"/>
      <c r="E12" s="441"/>
      <c r="F12" s="441"/>
      <c r="G12" s="441"/>
      <c r="H12" s="441"/>
      <c r="I12" s="441"/>
      <c r="J12" s="441"/>
      <c r="K12" s="441"/>
      <c r="L12" s="441"/>
      <c r="M12" s="224"/>
    </row>
    <row r="13" spans="1:13" ht="8.25" customHeight="1">
      <c r="A13" s="224"/>
      <c r="B13" s="224"/>
      <c r="C13" s="224"/>
      <c r="D13" s="224"/>
      <c r="E13" s="224"/>
      <c r="F13" s="224"/>
      <c r="G13" s="224"/>
      <c r="H13" s="224"/>
      <c r="I13" s="224"/>
      <c r="J13" s="224"/>
      <c r="K13" s="224" t="s">
        <v>362</v>
      </c>
      <c r="L13" s="224"/>
      <c r="M13" s="224"/>
    </row>
    <row r="14" spans="1:13">
      <c r="A14" s="224"/>
      <c r="B14" s="224"/>
      <c r="C14" s="224"/>
      <c r="D14" s="224"/>
      <c r="E14" s="224"/>
      <c r="F14" s="224"/>
      <c r="G14" s="224"/>
      <c r="H14" s="224"/>
      <c r="I14" s="224"/>
      <c r="J14" s="224"/>
      <c r="K14" s="224"/>
      <c r="L14" s="224"/>
      <c r="M14" s="224"/>
    </row>
    <row r="15" spans="1:13" ht="16.5" customHeight="1">
      <c r="A15" s="442" t="s">
        <v>321</v>
      </c>
      <c r="B15" s="442"/>
      <c r="C15" s="442"/>
      <c r="D15" s="442"/>
      <c r="E15" s="442"/>
      <c r="F15" s="442"/>
      <c r="G15" s="442"/>
      <c r="H15" s="442"/>
      <c r="I15" s="442"/>
      <c r="J15" s="442"/>
      <c r="K15" s="442"/>
      <c r="L15" s="442"/>
      <c r="M15" s="224"/>
    </row>
    <row r="16" spans="1:13" ht="16.5" customHeight="1">
      <c r="A16" s="442"/>
      <c r="B16" s="442"/>
      <c r="C16" s="442"/>
      <c r="D16" s="442"/>
      <c r="E16" s="442"/>
      <c r="F16" s="442"/>
      <c r="G16" s="442"/>
      <c r="H16" s="442"/>
      <c r="I16" s="442"/>
      <c r="J16" s="442"/>
      <c r="K16" s="442"/>
      <c r="L16" s="442"/>
      <c r="M16" s="224"/>
    </row>
    <row r="17" spans="1:13" ht="16.5" customHeight="1">
      <c r="A17" s="442"/>
      <c r="B17" s="442"/>
      <c r="C17" s="442"/>
      <c r="D17" s="442"/>
      <c r="E17" s="442"/>
      <c r="F17" s="442"/>
      <c r="G17" s="442"/>
      <c r="H17" s="442"/>
      <c r="I17" s="442"/>
      <c r="J17" s="442"/>
      <c r="K17" s="442"/>
      <c r="L17" s="442"/>
      <c r="M17" s="224"/>
    </row>
    <row r="18" spans="1:13" ht="16.5" customHeight="1">
      <c r="A18" s="224"/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</row>
    <row r="19" spans="1:13" ht="16.5" customHeight="1">
      <c r="A19" s="224"/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4"/>
      <c r="M19" s="224"/>
    </row>
    <row r="20" spans="1:13" ht="16.5" customHeight="1">
      <c r="A20" s="224"/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4"/>
      <c r="M20" s="224"/>
    </row>
  </sheetData>
  <mergeCells count="11">
    <mergeCell ref="A6:L6"/>
    <mergeCell ref="A1:L1"/>
    <mergeCell ref="A2:L2"/>
    <mergeCell ref="A3:L3"/>
    <mergeCell ref="A4:L4"/>
    <mergeCell ref="A5:L5"/>
    <mergeCell ref="A7:L7"/>
    <mergeCell ref="A8:L8"/>
    <mergeCell ref="A9:L9"/>
    <mergeCell ref="A11:L12"/>
    <mergeCell ref="A15:L17"/>
  </mergeCells>
  <phoneticPr fontId="2" type="noConversion"/>
  <pageMargins left="0.70866141732283472" right="0.70866141732283472" top="0.59055118110236227" bottom="0.74803149606299213" header="0.31496062992125984" footer="0.31496062992125984"/>
  <pageSetup paperSize="9" orientation="landscape" useFirstPageNumber="1" r:id="rId1"/>
  <headerFooter differentFirst="1">
    <oddFooter>&amp;C&amp;P</oddFooter>
    <firstFooter>&amp;C&amp;P</firstFooter>
  </headerFooter>
  <rowBreaks count="1" manualBreakCount="1">
    <brk id="5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view="pageBreakPreview" topLeftCell="A2" zoomScaleNormal="100" zoomScaleSheetLayoutView="100" workbookViewId="0">
      <selection activeCell="B2" sqref="B2:L2"/>
    </sheetView>
  </sheetViews>
  <sheetFormatPr defaultRowHeight="16.5"/>
  <cols>
    <col min="1" max="1" width="2.75" customWidth="1"/>
    <col min="2" max="2" width="6.5" customWidth="1"/>
    <col min="3" max="3" width="16.625" customWidth="1"/>
    <col min="4" max="4" width="15.25" style="1" customWidth="1"/>
    <col min="5" max="5" width="16.375" style="1" customWidth="1"/>
    <col min="6" max="6" width="3" style="1" customWidth="1"/>
    <col min="7" max="7" width="10.875" style="1" customWidth="1"/>
    <col min="8" max="8" width="13.25" customWidth="1"/>
    <col min="9" max="9" width="15.25" style="1" customWidth="1"/>
    <col min="10" max="10" width="15.625" style="1" customWidth="1"/>
    <col min="11" max="11" width="3" style="1" customWidth="1"/>
    <col min="12" max="12" width="10.875" customWidth="1"/>
  </cols>
  <sheetData>
    <row r="1" spans="2:12" hidden="1"/>
    <row r="2" spans="2:12" ht="25.5" customHeight="1">
      <c r="B2" s="444" t="s">
        <v>343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</row>
    <row r="3" spans="2:12" ht="0.75" customHeight="1"/>
    <row r="4" spans="2:12" ht="14.25" customHeight="1" thickBot="1">
      <c r="J4" s="445" t="s">
        <v>370</v>
      </c>
      <c r="K4" s="445"/>
      <c r="L4" s="445"/>
    </row>
    <row r="5" spans="2:12" ht="20.25" customHeight="1">
      <c r="B5" s="446" t="s">
        <v>419</v>
      </c>
      <c r="C5" s="447"/>
      <c r="D5" s="447"/>
      <c r="E5" s="447"/>
      <c r="F5" s="447"/>
      <c r="G5" s="448"/>
      <c r="H5" s="449" t="s">
        <v>420</v>
      </c>
      <c r="I5" s="447"/>
      <c r="J5" s="447"/>
      <c r="K5" s="447"/>
      <c r="L5" s="450"/>
    </row>
    <row r="6" spans="2:12" ht="22.5" customHeight="1">
      <c r="B6" s="451" t="s">
        <v>371</v>
      </c>
      <c r="C6" s="452"/>
      <c r="D6" s="108" t="s">
        <v>421</v>
      </c>
      <c r="E6" s="109" t="s">
        <v>438</v>
      </c>
      <c r="F6" s="453" t="s">
        <v>242</v>
      </c>
      <c r="G6" s="454"/>
      <c r="H6" s="350" t="s">
        <v>371</v>
      </c>
      <c r="I6" s="108" t="s">
        <v>421</v>
      </c>
      <c r="J6" s="109" t="s">
        <v>439</v>
      </c>
      <c r="K6" s="455" t="s">
        <v>242</v>
      </c>
      <c r="L6" s="456"/>
    </row>
    <row r="7" spans="2:12" ht="23.25" customHeight="1" thickBot="1">
      <c r="B7" s="457" t="s">
        <v>372</v>
      </c>
      <c r="C7" s="458"/>
      <c r="D7" s="369">
        <f>D8+D11+D14+D17+D19+D22</f>
        <v>3941443</v>
      </c>
      <c r="E7" s="369">
        <f>E8+E11+E14+E17+E19+E22</f>
        <v>4911159</v>
      </c>
      <c r="F7" s="370"/>
      <c r="G7" s="371">
        <f>E7-D7</f>
        <v>969716</v>
      </c>
      <c r="H7" s="372" t="s">
        <v>372</v>
      </c>
      <c r="I7" s="373">
        <f>I8+I14+I20+I22+I25</f>
        <v>3941443</v>
      </c>
      <c r="J7" s="373">
        <f>J8+J14+J20+J22+J25</f>
        <v>4911159</v>
      </c>
      <c r="K7" s="370"/>
      <c r="L7" s="374">
        <f>J7-I7</f>
        <v>969716</v>
      </c>
    </row>
    <row r="8" spans="2:12" ht="21" customHeight="1" thickTop="1">
      <c r="B8" s="459" t="s">
        <v>373</v>
      </c>
      <c r="C8" s="290" t="s">
        <v>374</v>
      </c>
      <c r="D8" s="364">
        <f>SUM(D9:D9)</f>
        <v>500000</v>
      </c>
      <c r="E8" s="364">
        <f>SUM(E9:E9)</f>
        <v>1450000</v>
      </c>
      <c r="F8" s="365"/>
      <c r="G8" s="366">
        <f>E8-D8</f>
        <v>950000</v>
      </c>
      <c r="H8" s="367" t="s">
        <v>375</v>
      </c>
      <c r="I8" s="364">
        <f>SUM(I9:I13)</f>
        <v>600032</v>
      </c>
      <c r="J8" s="364">
        <f>SUM(J9:J13)</f>
        <v>619748</v>
      </c>
      <c r="K8" s="365"/>
      <c r="L8" s="368">
        <f t="shared" ref="L8:L17" si="0">J8-I8</f>
        <v>19716</v>
      </c>
    </row>
    <row r="9" spans="2:12" ht="19.5" customHeight="1">
      <c r="B9" s="459"/>
      <c r="C9" s="461" t="s">
        <v>376</v>
      </c>
      <c r="D9" s="463">
        <v>500000</v>
      </c>
      <c r="E9" s="463">
        <v>1450000</v>
      </c>
      <c r="F9" s="466"/>
      <c r="G9" s="472">
        <f>E9-D9</f>
        <v>950000</v>
      </c>
      <c r="H9" s="113" t="s">
        <v>377</v>
      </c>
      <c r="I9" s="288">
        <v>398517</v>
      </c>
      <c r="J9" s="288">
        <v>414763</v>
      </c>
      <c r="K9" s="289"/>
      <c r="L9" s="353">
        <f t="shared" si="0"/>
        <v>16246</v>
      </c>
    </row>
    <row r="10" spans="2:12" ht="19.5" customHeight="1">
      <c r="B10" s="460"/>
      <c r="C10" s="462"/>
      <c r="D10" s="464"/>
      <c r="E10" s="464"/>
      <c r="F10" s="467"/>
      <c r="G10" s="473"/>
      <c r="H10" s="113" t="s">
        <v>378</v>
      </c>
      <c r="I10" s="288">
        <v>17060</v>
      </c>
      <c r="J10" s="288">
        <v>17060</v>
      </c>
      <c r="K10" s="289"/>
      <c r="L10" s="354">
        <f t="shared" si="0"/>
        <v>0</v>
      </c>
    </row>
    <row r="11" spans="2:12" ht="21" customHeight="1">
      <c r="B11" s="465" t="s">
        <v>410</v>
      </c>
      <c r="C11" s="110" t="s">
        <v>379</v>
      </c>
      <c r="D11" s="287">
        <f>SUM(D12:D13)</f>
        <v>584031</v>
      </c>
      <c r="E11" s="287">
        <f>SUM(E12:E13)</f>
        <v>603747</v>
      </c>
      <c r="F11" s="286"/>
      <c r="G11" s="315">
        <f>E11-D11</f>
        <v>19716</v>
      </c>
      <c r="H11" s="113" t="s">
        <v>380</v>
      </c>
      <c r="I11" s="288">
        <v>111405</v>
      </c>
      <c r="J11" s="288">
        <v>114875</v>
      </c>
      <c r="K11" s="286"/>
      <c r="L11" s="353">
        <f t="shared" si="0"/>
        <v>3470</v>
      </c>
    </row>
    <row r="12" spans="2:12" ht="19.5" customHeight="1">
      <c r="B12" s="465"/>
      <c r="C12" s="461" t="s">
        <v>411</v>
      </c>
      <c r="D12" s="463">
        <v>584031</v>
      </c>
      <c r="E12" s="463">
        <v>603747</v>
      </c>
      <c r="F12" s="466"/>
      <c r="G12" s="470">
        <f>E12-D12</f>
        <v>19716</v>
      </c>
      <c r="H12" s="113" t="s">
        <v>381</v>
      </c>
      <c r="I12" s="288">
        <v>1500</v>
      </c>
      <c r="J12" s="288">
        <v>1500</v>
      </c>
      <c r="K12" s="286"/>
      <c r="L12" s="353">
        <f t="shared" si="0"/>
        <v>0</v>
      </c>
    </row>
    <row r="13" spans="2:12" ht="19.5" customHeight="1">
      <c r="B13" s="465"/>
      <c r="C13" s="462"/>
      <c r="D13" s="464"/>
      <c r="E13" s="464"/>
      <c r="F13" s="467"/>
      <c r="G13" s="471"/>
      <c r="H13" s="113" t="s">
        <v>382</v>
      </c>
      <c r="I13" s="288">
        <v>71550</v>
      </c>
      <c r="J13" s="288">
        <v>71550</v>
      </c>
      <c r="K13" s="286"/>
      <c r="L13" s="353">
        <f t="shared" si="0"/>
        <v>0</v>
      </c>
    </row>
    <row r="14" spans="2:12" ht="21" customHeight="1">
      <c r="B14" s="474" t="s">
        <v>383</v>
      </c>
      <c r="C14" s="290" t="s">
        <v>379</v>
      </c>
      <c r="D14" s="291">
        <f>SUM(D15)</f>
        <v>0</v>
      </c>
      <c r="E14" s="291">
        <f>SUM(E15)</f>
        <v>0</v>
      </c>
      <c r="F14" s="291"/>
      <c r="G14" s="316">
        <f>E14-D14</f>
        <v>0</v>
      </c>
      <c r="H14" s="111" t="s">
        <v>384</v>
      </c>
      <c r="I14" s="287">
        <f>SUM(I15:I19)</f>
        <v>1203000</v>
      </c>
      <c r="J14" s="287">
        <f>SUM(J15:J19)</f>
        <v>1203000</v>
      </c>
      <c r="K14" s="286"/>
      <c r="L14" s="353">
        <f t="shared" si="0"/>
        <v>0</v>
      </c>
    </row>
    <row r="15" spans="2:12" ht="19.5" customHeight="1">
      <c r="B15" s="459"/>
      <c r="C15" s="476" t="s">
        <v>385</v>
      </c>
      <c r="D15" s="468">
        <v>0</v>
      </c>
      <c r="E15" s="468">
        <v>0</v>
      </c>
      <c r="F15" s="466"/>
      <c r="G15" s="470">
        <f>E15-D15</f>
        <v>0</v>
      </c>
      <c r="H15" s="113" t="s">
        <v>386</v>
      </c>
      <c r="I15" s="288">
        <v>120000</v>
      </c>
      <c r="J15" s="288">
        <v>120000</v>
      </c>
      <c r="K15" s="286"/>
      <c r="L15" s="353">
        <f t="shared" si="0"/>
        <v>0</v>
      </c>
    </row>
    <row r="16" spans="2:12" ht="19.5" customHeight="1">
      <c r="B16" s="460"/>
      <c r="C16" s="477"/>
      <c r="D16" s="469"/>
      <c r="E16" s="469"/>
      <c r="F16" s="467"/>
      <c r="G16" s="471"/>
      <c r="H16" s="113" t="s">
        <v>406</v>
      </c>
      <c r="I16" s="288">
        <v>350000</v>
      </c>
      <c r="J16" s="288">
        <v>350000</v>
      </c>
      <c r="K16" s="289"/>
      <c r="L16" s="353">
        <f t="shared" si="0"/>
        <v>0</v>
      </c>
    </row>
    <row r="17" spans="1:12" ht="21" customHeight="1">
      <c r="B17" s="465" t="s">
        <v>387</v>
      </c>
      <c r="C17" s="110" t="s">
        <v>388</v>
      </c>
      <c r="D17" s="287">
        <f>D18</f>
        <v>1203000</v>
      </c>
      <c r="E17" s="287">
        <f>E18</f>
        <v>1203000</v>
      </c>
      <c r="F17" s="286"/>
      <c r="G17" s="315">
        <f t="shared" ref="G17:G27" si="1">E17-D17</f>
        <v>0</v>
      </c>
      <c r="H17" s="113" t="s">
        <v>355</v>
      </c>
      <c r="I17" s="288">
        <v>665000</v>
      </c>
      <c r="J17" s="288">
        <v>665000</v>
      </c>
      <c r="K17" s="286"/>
      <c r="L17" s="353">
        <f t="shared" si="0"/>
        <v>0</v>
      </c>
    </row>
    <row r="18" spans="1:12" ht="19.5" customHeight="1">
      <c r="B18" s="465"/>
      <c r="C18" s="112" t="s">
        <v>390</v>
      </c>
      <c r="D18" s="288">
        <v>1203000</v>
      </c>
      <c r="E18" s="288">
        <v>1203000</v>
      </c>
      <c r="F18" s="289"/>
      <c r="G18" s="317">
        <f t="shared" si="1"/>
        <v>0</v>
      </c>
      <c r="H18" s="292" t="s">
        <v>389</v>
      </c>
      <c r="I18" s="288">
        <v>50000</v>
      </c>
      <c r="J18" s="288">
        <v>50000</v>
      </c>
      <c r="K18" s="286"/>
      <c r="L18" s="353">
        <f t="shared" ref="L18:L23" si="2">J18-I18</f>
        <v>0</v>
      </c>
    </row>
    <row r="19" spans="1:12" ht="21" customHeight="1">
      <c r="B19" s="474" t="s">
        <v>392</v>
      </c>
      <c r="C19" s="110" t="s">
        <v>374</v>
      </c>
      <c r="D19" s="287">
        <f>SUM(D20:D21)</f>
        <v>38750</v>
      </c>
      <c r="E19" s="287">
        <f>SUM(E20:E21)</f>
        <v>38750</v>
      </c>
      <c r="F19" s="289"/>
      <c r="G19" s="315">
        <f t="shared" si="1"/>
        <v>0</v>
      </c>
      <c r="H19" s="113" t="s">
        <v>391</v>
      </c>
      <c r="I19" s="288">
        <v>18000</v>
      </c>
      <c r="J19" s="288">
        <v>18000</v>
      </c>
      <c r="K19" s="286"/>
      <c r="L19" s="353">
        <f t="shared" si="2"/>
        <v>0</v>
      </c>
    </row>
    <row r="20" spans="1:12" ht="19.5" customHeight="1">
      <c r="B20" s="459"/>
      <c r="C20" s="112" t="s">
        <v>394</v>
      </c>
      <c r="D20" s="288">
        <v>38750</v>
      </c>
      <c r="E20" s="288">
        <v>38750</v>
      </c>
      <c r="F20" s="289"/>
      <c r="G20" s="317">
        <f t="shared" si="1"/>
        <v>0</v>
      </c>
      <c r="H20" s="111" t="s">
        <v>393</v>
      </c>
      <c r="I20" s="287">
        <f>SUM(I21)</f>
        <v>6272</v>
      </c>
      <c r="J20" s="287">
        <f>SUM(J21)</f>
        <v>6272</v>
      </c>
      <c r="K20" s="286"/>
      <c r="L20" s="352">
        <f t="shared" si="2"/>
        <v>0</v>
      </c>
    </row>
    <row r="21" spans="1:12" ht="19.5" customHeight="1">
      <c r="B21" s="355"/>
      <c r="C21" s="112"/>
      <c r="D21" s="288"/>
      <c r="E21" s="288"/>
      <c r="F21" s="289"/>
      <c r="G21" s="321">
        <f t="shared" si="1"/>
        <v>0</v>
      </c>
      <c r="H21" s="113" t="s">
        <v>395</v>
      </c>
      <c r="I21" s="288">
        <v>6272</v>
      </c>
      <c r="J21" s="288">
        <v>6272</v>
      </c>
      <c r="K21" s="289"/>
      <c r="L21" s="353">
        <f t="shared" si="2"/>
        <v>0</v>
      </c>
    </row>
    <row r="22" spans="1:12" ht="21" customHeight="1">
      <c r="A22" s="52"/>
      <c r="B22" s="474" t="s">
        <v>397</v>
      </c>
      <c r="C22" s="110" t="s">
        <v>374</v>
      </c>
      <c r="D22" s="287">
        <f>SUM(D23:D27)</f>
        <v>1615662</v>
      </c>
      <c r="E22" s="287">
        <f>SUM(E23:E27)</f>
        <v>1615662</v>
      </c>
      <c r="F22" s="289"/>
      <c r="G22" s="315">
        <f t="shared" si="1"/>
        <v>0</v>
      </c>
      <c r="H22" s="111" t="s">
        <v>396</v>
      </c>
      <c r="I22" s="287">
        <f>SUM(I23:I24)</f>
        <v>82139</v>
      </c>
      <c r="J22" s="287">
        <f>SUM(J23:J24)</f>
        <v>82139</v>
      </c>
      <c r="K22" s="286"/>
      <c r="L22" s="352">
        <f t="shared" si="2"/>
        <v>0</v>
      </c>
    </row>
    <row r="23" spans="1:12" ht="19.5" customHeight="1">
      <c r="A23" s="52"/>
      <c r="B23" s="459"/>
      <c r="C23" s="115" t="s">
        <v>399</v>
      </c>
      <c r="D23" s="288">
        <v>1</v>
      </c>
      <c r="E23" s="288">
        <v>1</v>
      </c>
      <c r="F23" s="293"/>
      <c r="G23" s="317">
        <f t="shared" si="1"/>
        <v>0</v>
      </c>
      <c r="H23" s="113" t="s">
        <v>398</v>
      </c>
      <c r="I23" s="288">
        <v>50000</v>
      </c>
      <c r="J23" s="288">
        <v>50000</v>
      </c>
      <c r="K23" s="289"/>
      <c r="L23" s="353">
        <f t="shared" si="2"/>
        <v>0</v>
      </c>
    </row>
    <row r="24" spans="1:12" ht="19.5" customHeight="1">
      <c r="A24" s="52"/>
      <c r="B24" s="459"/>
      <c r="C24" s="114" t="s">
        <v>401</v>
      </c>
      <c r="D24" s="295">
        <v>22272</v>
      </c>
      <c r="E24" s="295">
        <v>22272</v>
      </c>
      <c r="F24" s="286"/>
      <c r="G24" s="317">
        <f t="shared" si="1"/>
        <v>0</v>
      </c>
      <c r="H24" s="113" t="s">
        <v>400</v>
      </c>
      <c r="I24" s="288">
        <v>32139</v>
      </c>
      <c r="J24" s="288">
        <v>32139</v>
      </c>
      <c r="K24" s="286"/>
      <c r="L24" s="353">
        <f>J24-I24</f>
        <v>0</v>
      </c>
    </row>
    <row r="25" spans="1:12" ht="19.5" customHeight="1">
      <c r="A25" s="52"/>
      <c r="B25" s="459"/>
      <c r="C25" s="115" t="s">
        <v>403</v>
      </c>
      <c r="D25" s="288">
        <v>0</v>
      </c>
      <c r="E25" s="288">
        <v>0</v>
      </c>
      <c r="F25" s="286"/>
      <c r="G25" s="317">
        <f t="shared" si="1"/>
        <v>0</v>
      </c>
      <c r="H25" s="294" t="s">
        <v>402</v>
      </c>
      <c r="I25" s="287">
        <f>I26</f>
        <v>2050000</v>
      </c>
      <c r="J25" s="287">
        <f>J26</f>
        <v>3000000</v>
      </c>
      <c r="K25" s="286"/>
      <c r="L25" s="352">
        <f t="shared" ref="L25:L26" si="3">J25-I25</f>
        <v>950000</v>
      </c>
    </row>
    <row r="26" spans="1:12" ht="19.5" customHeight="1">
      <c r="A26" s="52"/>
      <c r="B26" s="459"/>
      <c r="C26" s="115" t="s">
        <v>405</v>
      </c>
      <c r="D26" s="288">
        <v>1550000</v>
      </c>
      <c r="E26" s="288">
        <v>1550000</v>
      </c>
      <c r="F26" s="296"/>
      <c r="G26" s="317">
        <f t="shared" si="1"/>
        <v>0</v>
      </c>
      <c r="H26" s="113" t="s">
        <v>404</v>
      </c>
      <c r="I26" s="288">
        <v>2050000</v>
      </c>
      <c r="J26" s="288">
        <v>3000000</v>
      </c>
      <c r="K26" s="289"/>
      <c r="L26" s="353">
        <f t="shared" si="3"/>
        <v>950000</v>
      </c>
    </row>
    <row r="27" spans="1:12" ht="19.5" customHeight="1" thickBot="1">
      <c r="B27" s="475"/>
      <c r="C27" s="356" t="s">
        <v>368</v>
      </c>
      <c r="D27" s="164">
        <v>43389</v>
      </c>
      <c r="E27" s="164">
        <v>43389</v>
      </c>
      <c r="F27" s="357"/>
      <c r="G27" s="358">
        <f t="shared" si="1"/>
        <v>0</v>
      </c>
      <c r="H27" s="359"/>
      <c r="I27" s="164"/>
      <c r="J27" s="164"/>
      <c r="K27" s="357"/>
      <c r="L27" s="360"/>
    </row>
  </sheetData>
  <mergeCells count="29">
    <mergeCell ref="B17:B18"/>
    <mergeCell ref="B19:B20"/>
    <mergeCell ref="B22:B27"/>
    <mergeCell ref="B14:B16"/>
    <mergeCell ref="C15:C16"/>
    <mergeCell ref="D15:D16"/>
    <mergeCell ref="E15:E16"/>
    <mergeCell ref="F15:F16"/>
    <mergeCell ref="G15:G16"/>
    <mergeCell ref="G9:G10"/>
    <mergeCell ref="G12:G13"/>
    <mergeCell ref="F9:F10"/>
    <mergeCell ref="B11:B13"/>
    <mergeCell ref="C12:C13"/>
    <mergeCell ref="D12:D13"/>
    <mergeCell ref="E12:E13"/>
    <mergeCell ref="F12:F13"/>
    <mergeCell ref="B7:C7"/>
    <mergeCell ref="B8:B10"/>
    <mergeCell ref="C9:C10"/>
    <mergeCell ref="D9:D10"/>
    <mergeCell ref="E9:E10"/>
    <mergeCell ref="B2:L2"/>
    <mergeCell ref="J4:L4"/>
    <mergeCell ref="B5:G5"/>
    <mergeCell ref="H5:L5"/>
    <mergeCell ref="B6:C6"/>
    <mergeCell ref="F6:G6"/>
    <mergeCell ref="K6:L6"/>
  </mergeCells>
  <phoneticPr fontId="2" type="noConversion"/>
  <pageMargins left="0.19685039370078741" right="0.43307086614173229" top="0.74803149606299213" bottom="0.74803149606299213" header="0.31496062992125984" footer="0.31496062992125984"/>
  <pageSetup paperSize="9" scale="94" firstPageNumber="3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N16" sqref="N16:N17"/>
    </sheetView>
  </sheetViews>
  <sheetFormatPr defaultRowHeight="16.5"/>
  <cols>
    <col min="1" max="2" width="12.125" style="11" customWidth="1"/>
    <col min="3" max="3" width="15.125" style="11" customWidth="1"/>
    <col min="4" max="4" width="19.75" style="1" customWidth="1"/>
    <col min="5" max="5" width="8.875" style="1" customWidth="1"/>
    <col min="6" max="6" width="18.125" style="1" customWidth="1"/>
    <col min="7" max="7" width="8.75" style="1" customWidth="1"/>
    <col min="8" max="8" width="3.25" style="1" customWidth="1"/>
    <col min="9" max="9" width="15.5" style="1" customWidth="1"/>
    <col min="10" max="10" width="11" customWidth="1"/>
  </cols>
  <sheetData>
    <row r="1" spans="1:10" ht="21" customHeight="1">
      <c r="A1" s="444" t="s">
        <v>271</v>
      </c>
      <c r="B1" s="444"/>
      <c r="C1" s="444"/>
      <c r="D1" s="444"/>
      <c r="E1" s="444"/>
      <c r="F1" s="444"/>
      <c r="G1" s="444"/>
      <c r="H1" s="444"/>
      <c r="I1" s="444"/>
      <c r="J1" s="444"/>
    </row>
    <row r="2" spans="1:10" ht="16.5" customHeight="1" thickBot="1">
      <c r="I2" s="445" t="s">
        <v>346</v>
      </c>
      <c r="J2" s="480"/>
    </row>
    <row r="3" spans="1:10" ht="15" customHeight="1">
      <c r="A3" s="481" t="s">
        <v>79</v>
      </c>
      <c r="B3" s="482"/>
      <c r="C3" s="483"/>
      <c r="D3" s="487" t="s">
        <v>435</v>
      </c>
      <c r="E3" s="488"/>
      <c r="F3" s="487" t="s">
        <v>436</v>
      </c>
      <c r="G3" s="489"/>
      <c r="H3" s="487" t="s">
        <v>45</v>
      </c>
      <c r="I3" s="489"/>
      <c r="J3" s="492" t="s">
        <v>44</v>
      </c>
    </row>
    <row r="4" spans="1:10" ht="15" customHeight="1">
      <c r="A4" s="484"/>
      <c r="B4" s="485"/>
      <c r="C4" s="486"/>
      <c r="D4" s="400"/>
      <c r="E4" s="16" t="s">
        <v>77</v>
      </c>
      <c r="F4" s="397"/>
      <c r="G4" s="16" t="s">
        <v>77</v>
      </c>
      <c r="H4" s="490"/>
      <c r="I4" s="491"/>
      <c r="J4" s="493"/>
    </row>
    <row r="5" spans="1:10" ht="19.5" customHeight="1" thickBot="1">
      <c r="A5" s="494" t="s">
        <v>78</v>
      </c>
      <c r="B5" s="495"/>
      <c r="C5" s="496"/>
      <c r="D5" s="378">
        <f>D6+D9+D12+D15+D18+D21+D28</f>
        <v>3941443</v>
      </c>
      <c r="E5" s="379">
        <f>E6+E9+E12+E15+E18+E21+E28</f>
        <v>1</v>
      </c>
      <c r="F5" s="378">
        <f>F6+F9+F12+F15+F18+F21+F28</f>
        <v>4911159</v>
      </c>
      <c r="G5" s="379">
        <f>G6+G9+G12+G15+G18+G21+G28</f>
        <v>1</v>
      </c>
      <c r="H5" s="380"/>
      <c r="I5" s="381">
        <f>F5-D5</f>
        <v>969716</v>
      </c>
      <c r="J5" s="414"/>
    </row>
    <row r="6" spans="1:10" ht="15.75" customHeight="1" thickTop="1">
      <c r="A6" s="497" t="s">
        <v>4</v>
      </c>
      <c r="B6" s="498"/>
      <c r="C6" s="499"/>
      <c r="D6" s="375">
        <f>D7</f>
        <v>500000</v>
      </c>
      <c r="E6" s="376">
        <f>D6/D5</f>
        <v>0.12685709269422391</v>
      </c>
      <c r="F6" s="375">
        <f>F7</f>
        <v>1450000</v>
      </c>
      <c r="G6" s="376">
        <f>F6/F5</f>
        <v>0.29524598979589134</v>
      </c>
      <c r="H6" s="375"/>
      <c r="I6" s="377">
        <f t="shared" ref="I6:I27" si="0">F6-D6</f>
        <v>950000</v>
      </c>
      <c r="J6" s="415"/>
    </row>
    <row r="7" spans="1:10" ht="15.75" customHeight="1">
      <c r="A7" s="416"/>
      <c r="B7" s="478" t="s">
        <v>5</v>
      </c>
      <c r="C7" s="479"/>
      <c r="D7" s="150">
        <f>SUM(D8:D8)</f>
        <v>500000</v>
      </c>
      <c r="E7" s="40">
        <f>D7/D5</f>
        <v>0.12685709269422391</v>
      </c>
      <c r="F7" s="150">
        <f>SUM(F8:F8)</f>
        <v>1450000</v>
      </c>
      <c r="G7" s="40">
        <f>F7/F5</f>
        <v>0.29524598979589134</v>
      </c>
      <c r="H7" s="10"/>
      <c r="I7" s="322">
        <f t="shared" si="0"/>
        <v>950000</v>
      </c>
      <c r="J7" s="417"/>
    </row>
    <row r="8" spans="1:10" ht="15.75" customHeight="1">
      <c r="A8" s="500"/>
      <c r="B8" s="501"/>
      <c r="C8" s="12" t="s">
        <v>107</v>
      </c>
      <c r="D8" s="141">
        <v>500000</v>
      </c>
      <c r="E8" s="40">
        <f>D8/D5</f>
        <v>0.12685709269422391</v>
      </c>
      <c r="F8" s="141">
        <v>1450000</v>
      </c>
      <c r="G8" s="40">
        <f>F8/F5</f>
        <v>0.29524598979589134</v>
      </c>
      <c r="H8" s="7"/>
      <c r="I8" s="322">
        <f t="shared" si="0"/>
        <v>950000</v>
      </c>
      <c r="J8" s="417"/>
    </row>
    <row r="9" spans="1:10" ht="15.75" customHeight="1">
      <c r="A9" s="502" t="s">
        <v>412</v>
      </c>
      <c r="B9" s="503"/>
      <c r="C9" s="504"/>
      <c r="D9" s="14">
        <f>D10</f>
        <v>584031</v>
      </c>
      <c r="E9" s="308">
        <f>D9/D5</f>
        <v>0.14817694940660059</v>
      </c>
      <c r="F9" s="14">
        <f>F10</f>
        <v>603747</v>
      </c>
      <c r="G9" s="308">
        <f>F9/F5</f>
        <v>0.12293371075951726</v>
      </c>
      <c r="H9" s="14"/>
      <c r="I9" s="188">
        <f t="shared" si="0"/>
        <v>19716</v>
      </c>
      <c r="J9" s="418"/>
    </row>
    <row r="10" spans="1:10" ht="15.75" customHeight="1">
      <c r="A10" s="416"/>
      <c r="B10" s="478" t="s">
        <v>413</v>
      </c>
      <c r="C10" s="479"/>
      <c r="D10" s="150">
        <f>D11</f>
        <v>584031</v>
      </c>
      <c r="E10" s="40">
        <f>D10/D5</f>
        <v>0.14817694940660059</v>
      </c>
      <c r="F10" s="150">
        <f>F11</f>
        <v>603747</v>
      </c>
      <c r="G10" s="40">
        <f>F10/F5</f>
        <v>0.12293371075951726</v>
      </c>
      <c r="H10" s="10"/>
      <c r="I10" s="189">
        <f t="shared" si="0"/>
        <v>19716</v>
      </c>
      <c r="J10" s="417"/>
    </row>
    <row r="11" spans="1:10" ht="15.75" customHeight="1">
      <c r="A11" s="507"/>
      <c r="B11" s="508"/>
      <c r="C11" s="12" t="s">
        <v>414</v>
      </c>
      <c r="D11" s="141">
        <v>584031</v>
      </c>
      <c r="E11" s="40">
        <f>D11/D5</f>
        <v>0.14817694940660059</v>
      </c>
      <c r="F11" s="141">
        <v>603747</v>
      </c>
      <c r="G11" s="40">
        <f>F11/F5</f>
        <v>0.12293371075951726</v>
      </c>
      <c r="H11" s="7"/>
      <c r="I11" s="189">
        <f t="shared" si="0"/>
        <v>19716</v>
      </c>
      <c r="J11" s="417"/>
    </row>
    <row r="12" spans="1:10" ht="15.75" customHeight="1">
      <c r="A12" s="419" t="s">
        <v>24</v>
      </c>
      <c r="B12" s="309"/>
      <c r="C12" s="310"/>
      <c r="D12" s="14">
        <f>D13</f>
        <v>0</v>
      </c>
      <c r="E12" s="308">
        <f>D12/D5</f>
        <v>0</v>
      </c>
      <c r="F12" s="14">
        <f>F13</f>
        <v>0</v>
      </c>
      <c r="G12" s="308">
        <f>F12/F5</f>
        <v>0</v>
      </c>
      <c r="H12" s="15"/>
      <c r="I12" s="188">
        <f>I13</f>
        <v>0</v>
      </c>
      <c r="J12" s="418"/>
    </row>
    <row r="13" spans="1:10" ht="15.75" customHeight="1">
      <c r="A13" s="420"/>
      <c r="B13" s="478" t="s">
        <v>24</v>
      </c>
      <c r="C13" s="479"/>
      <c r="D13" s="141">
        <f>D14</f>
        <v>0</v>
      </c>
      <c r="E13" s="40">
        <f>D13/D5</f>
        <v>0</v>
      </c>
      <c r="F13" s="141">
        <f>F14</f>
        <v>0</v>
      </c>
      <c r="G13" s="40">
        <f>F13/F5</f>
        <v>0</v>
      </c>
      <c r="H13" s="7"/>
      <c r="I13" s="189">
        <f>I14</f>
        <v>0</v>
      </c>
      <c r="J13" s="417"/>
    </row>
    <row r="14" spans="1:10" ht="15.75" customHeight="1">
      <c r="A14" s="421"/>
      <c r="B14" s="311"/>
      <c r="C14" s="312" t="s">
        <v>24</v>
      </c>
      <c r="D14" s="141"/>
      <c r="E14" s="40">
        <f>D14/D5</f>
        <v>0</v>
      </c>
      <c r="F14" s="141"/>
      <c r="G14" s="40">
        <f>F14/F5</f>
        <v>0</v>
      </c>
      <c r="H14" s="7"/>
      <c r="I14" s="189">
        <f>F14-D14</f>
        <v>0</v>
      </c>
      <c r="J14" s="417"/>
    </row>
    <row r="15" spans="1:10" ht="15.75" customHeight="1">
      <c r="A15" s="419" t="s">
        <v>347</v>
      </c>
      <c r="B15" s="398"/>
      <c r="C15" s="399"/>
      <c r="D15" s="14">
        <f>D16</f>
        <v>0</v>
      </c>
      <c r="E15" s="308">
        <f>D15/D5</f>
        <v>0</v>
      </c>
      <c r="F15" s="14">
        <f>F16</f>
        <v>0</v>
      </c>
      <c r="G15" s="308">
        <f>F15/F5</f>
        <v>0</v>
      </c>
      <c r="H15" s="15"/>
      <c r="I15" s="188">
        <f>F15-D15</f>
        <v>0</v>
      </c>
      <c r="J15" s="418"/>
    </row>
    <row r="16" spans="1:10" ht="15.75" customHeight="1">
      <c r="A16" s="420"/>
      <c r="B16" s="478" t="s">
        <v>348</v>
      </c>
      <c r="C16" s="479"/>
      <c r="D16" s="150">
        <f>D17</f>
        <v>0</v>
      </c>
      <c r="E16" s="40">
        <f>D16/D5</f>
        <v>0</v>
      </c>
      <c r="F16" s="150">
        <f>F17</f>
        <v>0</v>
      </c>
      <c r="G16" s="40">
        <f>F16/F5</f>
        <v>0</v>
      </c>
      <c r="H16" s="7"/>
      <c r="I16" s="189">
        <f>F16-D16</f>
        <v>0</v>
      </c>
      <c r="J16" s="417"/>
    </row>
    <row r="17" spans="1:10" ht="15.75" customHeight="1">
      <c r="A17" s="421"/>
      <c r="B17" s="311"/>
      <c r="C17" s="312" t="s">
        <v>351</v>
      </c>
      <c r="D17" s="141">
        <v>0</v>
      </c>
      <c r="E17" s="40">
        <f>D17/D5</f>
        <v>0</v>
      </c>
      <c r="F17" s="141">
        <v>0</v>
      </c>
      <c r="G17" s="40">
        <f>F17/F5</f>
        <v>0</v>
      </c>
      <c r="H17" s="7"/>
      <c r="I17" s="189">
        <f>F17-D17</f>
        <v>0</v>
      </c>
      <c r="J17" s="417"/>
    </row>
    <row r="18" spans="1:10" ht="15.75" customHeight="1">
      <c r="A18" s="502" t="s">
        <v>1</v>
      </c>
      <c r="B18" s="503"/>
      <c r="C18" s="504"/>
      <c r="D18" s="14">
        <f>D19</f>
        <v>1203000</v>
      </c>
      <c r="E18" s="308">
        <f>D18/D5</f>
        <v>0.30521816502230276</v>
      </c>
      <c r="F18" s="14">
        <f>F19</f>
        <v>1203000</v>
      </c>
      <c r="G18" s="308">
        <f>F18/F5</f>
        <v>0.24495236256859124</v>
      </c>
      <c r="H18" s="14"/>
      <c r="I18" s="188">
        <f>I19</f>
        <v>0</v>
      </c>
      <c r="J18" s="418"/>
    </row>
    <row r="19" spans="1:10" ht="15.75" customHeight="1">
      <c r="A19" s="416"/>
      <c r="B19" s="478" t="s">
        <v>1</v>
      </c>
      <c r="C19" s="479"/>
      <c r="D19" s="150">
        <f>D20</f>
        <v>1203000</v>
      </c>
      <c r="E19" s="40">
        <f>D19/D5</f>
        <v>0.30521816502230276</v>
      </c>
      <c r="F19" s="150">
        <f>F20</f>
        <v>1203000</v>
      </c>
      <c r="G19" s="40">
        <f>F19/F5</f>
        <v>0.24495236256859124</v>
      </c>
      <c r="H19" s="10"/>
      <c r="I19" s="189">
        <f>I20</f>
        <v>0</v>
      </c>
      <c r="J19" s="417"/>
    </row>
    <row r="20" spans="1:10" ht="15.75" customHeight="1">
      <c r="A20" s="507"/>
      <c r="B20" s="508"/>
      <c r="C20" s="12" t="s">
        <v>349</v>
      </c>
      <c r="D20" s="141">
        <v>1203000</v>
      </c>
      <c r="E20" s="40">
        <f>D20/D5</f>
        <v>0.30521816502230276</v>
      </c>
      <c r="F20" s="141">
        <v>1203000</v>
      </c>
      <c r="G20" s="40">
        <f>F20/F5</f>
        <v>0.24495236256859124</v>
      </c>
      <c r="H20" s="7"/>
      <c r="I20" s="189">
        <f>F20-D20</f>
        <v>0</v>
      </c>
      <c r="J20" s="417"/>
    </row>
    <row r="21" spans="1:10" ht="15.75" customHeight="1">
      <c r="A21" s="502" t="s">
        <v>350</v>
      </c>
      <c r="B21" s="503"/>
      <c r="C21" s="504"/>
      <c r="D21" s="14">
        <f>D22</f>
        <v>1615662</v>
      </c>
      <c r="E21" s="308">
        <f>D21/D5</f>
        <v>0.40991636819307042</v>
      </c>
      <c r="F21" s="14">
        <f>F22</f>
        <v>1615662</v>
      </c>
      <c r="G21" s="308">
        <f>F21/F5</f>
        <v>0.32897774232110993</v>
      </c>
      <c r="H21" s="15"/>
      <c r="I21" s="188">
        <f t="shared" si="0"/>
        <v>0</v>
      </c>
      <c r="J21" s="418"/>
    </row>
    <row r="22" spans="1:10" ht="15.75" customHeight="1">
      <c r="A22" s="416"/>
      <c r="B22" s="478" t="s">
        <v>46</v>
      </c>
      <c r="C22" s="479"/>
      <c r="D22" s="150">
        <f>SUM(D23:D27)</f>
        <v>1615662</v>
      </c>
      <c r="E22" s="40">
        <f>D22/D5</f>
        <v>0.40991636819307042</v>
      </c>
      <c r="F22" s="150">
        <f>SUM(F23:F27)</f>
        <v>1615662</v>
      </c>
      <c r="G22" s="40">
        <f>F22/F5</f>
        <v>0.32897774232110993</v>
      </c>
      <c r="H22" s="7"/>
      <c r="I22" s="189">
        <f t="shared" si="0"/>
        <v>0</v>
      </c>
      <c r="J22" s="417"/>
    </row>
    <row r="23" spans="1:10" ht="15.75" customHeight="1">
      <c r="A23" s="500"/>
      <c r="B23" s="501"/>
      <c r="C23" s="12" t="s">
        <v>76</v>
      </c>
      <c r="D23" s="141">
        <v>1</v>
      </c>
      <c r="E23" s="40">
        <f>D23/D5</f>
        <v>2.5371418538844783E-7</v>
      </c>
      <c r="F23" s="141">
        <v>1</v>
      </c>
      <c r="G23" s="40">
        <f>F23/F5</f>
        <v>2.0361792399716644E-7</v>
      </c>
      <c r="H23" s="7"/>
      <c r="I23" s="189">
        <f t="shared" si="0"/>
        <v>0</v>
      </c>
      <c r="J23" s="417"/>
    </row>
    <row r="24" spans="1:10" ht="15.75" customHeight="1">
      <c r="A24" s="422"/>
      <c r="B24" s="43"/>
      <c r="C24" s="12" t="s">
        <v>24</v>
      </c>
      <c r="D24" s="141">
        <v>22272</v>
      </c>
      <c r="E24" s="40">
        <f>D24/D5</f>
        <v>5.6507223369715101E-3</v>
      </c>
      <c r="F24" s="141">
        <v>22272</v>
      </c>
      <c r="G24" s="40">
        <f>F24/F5</f>
        <v>4.5349784032648914E-3</v>
      </c>
      <c r="H24" s="7"/>
      <c r="I24" s="189">
        <f>F24-D24</f>
        <v>0</v>
      </c>
      <c r="J24" s="417"/>
    </row>
    <row r="25" spans="1:10" ht="15.75" customHeight="1">
      <c r="A25" s="422"/>
      <c r="B25" s="43"/>
      <c r="C25" s="54" t="s">
        <v>22</v>
      </c>
      <c r="D25" s="141">
        <v>0</v>
      </c>
      <c r="E25" s="40">
        <f>D25/D5</f>
        <v>0</v>
      </c>
      <c r="F25" s="141">
        <v>0</v>
      </c>
      <c r="G25" s="40">
        <f>F25/F5</f>
        <v>0</v>
      </c>
      <c r="H25" s="7"/>
      <c r="I25" s="189">
        <f t="shared" si="0"/>
        <v>0</v>
      </c>
      <c r="J25" s="417"/>
    </row>
    <row r="26" spans="1:10" ht="15.75" customHeight="1">
      <c r="A26" s="422"/>
      <c r="B26" s="43"/>
      <c r="C26" s="12" t="s">
        <v>319</v>
      </c>
      <c r="D26" s="141">
        <v>1550000</v>
      </c>
      <c r="E26" s="40">
        <f>D26/D5</f>
        <v>0.39325698735209413</v>
      </c>
      <c r="F26" s="141">
        <v>1550000</v>
      </c>
      <c r="G26" s="40">
        <f>F26/F5</f>
        <v>0.31560778219560798</v>
      </c>
      <c r="H26" s="313"/>
      <c r="I26" s="189">
        <f t="shared" si="0"/>
        <v>0</v>
      </c>
      <c r="J26" s="417"/>
    </row>
    <row r="27" spans="1:10" ht="15.75" customHeight="1">
      <c r="A27" s="422"/>
      <c r="B27" s="43"/>
      <c r="C27" s="12" t="s">
        <v>369</v>
      </c>
      <c r="D27" s="141">
        <v>43389</v>
      </c>
      <c r="E27" s="40">
        <f>D27/D5</f>
        <v>1.1008404789819364E-2</v>
      </c>
      <c r="F27" s="141">
        <v>43389</v>
      </c>
      <c r="G27" s="40">
        <f>F27/F6</f>
        <v>2.9923448275862068E-2</v>
      </c>
      <c r="H27" s="313"/>
      <c r="I27" s="189">
        <f t="shared" si="0"/>
        <v>0</v>
      </c>
      <c r="J27" s="417"/>
    </row>
    <row r="28" spans="1:10" ht="15.75" customHeight="1">
      <c r="A28" s="502" t="s">
        <v>352</v>
      </c>
      <c r="B28" s="503"/>
      <c r="C28" s="504"/>
      <c r="D28" s="14">
        <f>D29</f>
        <v>38750</v>
      </c>
      <c r="E28" s="308">
        <f>D28/D5</f>
        <v>9.8314246838023533E-3</v>
      </c>
      <c r="F28" s="14">
        <f>F29</f>
        <v>38750</v>
      </c>
      <c r="G28" s="314">
        <f>F28/F5</f>
        <v>7.8901945548901994E-3</v>
      </c>
      <c r="H28" s="15"/>
      <c r="I28" s="188">
        <f>I29</f>
        <v>0</v>
      </c>
      <c r="J28" s="418"/>
    </row>
    <row r="29" spans="1:10" ht="15.75" customHeight="1">
      <c r="A29" s="416"/>
      <c r="B29" s="478" t="s">
        <v>353</v>
      </c>
      <c r="C29" s="479"/>
      <c r="D29" s="3">
        <f>D30</f>
        <v>38750</v>
      </c>
      <c r="E29" s="40">
        <f>D29/D5</f>
        <v>9.8314246838023533E-3</v>
      </c>
      <c r="F29" s="3">
        <f>F30</f>
        <v>38750</v>
      </c>
      <c r="G29" s="40">
        <f>F29/F5</f>
        <v>7.8901945548901994E-3</v>
      </c>
      <c r="H29" s="7"/>
      <c r="I29" s="189">
        <f>I30</f>
        <v>0</v>
      </c>
      <c r="J29" s="417"/>
    </row>
    <row r="30" spans="1:10" ht="15.75" customHeight="1" thickBot="1">
      <c r="A30" s="505"/>
      <c r="B30" s="506"/>
      <c r="C30" s="423" t="s">
        <v>354</v>
      </c>
      <c r="D30" s="424">
        <v>38750</v>
      </c>
      <c r="E30" s="425">
        <f>D30/D5</f>
        <v>9.8314246838023533E-3</v>
      </c>
      <c r="F30" s="424">
        <v>38750</v>
      </c>
      <c r="G30" s="425">
        <f>F30/F5</f>
        <v>7.8901945548901994E-3</v>
      </c>
      <c r="H30" s="426"/>
      <c r="I30" s="427">
        <f>F30-D30</f>
        <v>0</v>
      </c>
      <c r="J30" s="428"/>
    </row>
  </sheetData>
  <mergeCells count="25">
    <mergeCell ref="A30:B30"/>
    <mergeCell ref="A11:B11"/>
    <mergeCell ref="B13:C13"/>
    <mergeCell ref="B16:C16"/>
    <mergeCell ref="A18:C18"/>
    <mergeCell ref="B19:C19"/>
    <mergeCell ref="A20:B20"/>
    <mergeCell ref="A21:C21"/>
    <mergeCell ref="B22:C22"/>
    <mergeCell ref="A23:B23"/>
    <mergeCell ref="A28:C28"/>
    <mergeCell ref="B29:C29"/>
    <mergeCell ref="B10:C10"/>
    <mergeCell ref="A1:J1"/>
    <mergeCell ref="I2:J2"/>
    <mergeCell ref="A3:C4"/>
    <mergeCell ref="D3:E3"/>
    <mergeCell ref="F3:G3"/>
    <mergeCell ref="H3:I4"/>
    <mergeCell ref="J3:J4"/>
    <mergeCell ref="A5:C5"/>
    <mergeCell ref="A6:C6"/>
    <mergeCell ref="B7:C7"/>
    <mergeCell ref="A8:B8"/>
    <mergeCell ref="A9:C9"/>
  </mergeCells>
  <phoneticPr fontId="2" type="noConversion"/>
  <pageMargins left="0.43307086614173229" right="0.43307086614173229" top="0.74803149606299213" bottom="0.74803149606299213" header="0.31496062992125984" footer="0.31496062992125984"/>
  <pageSetup paperSize="9" firstPageNumber="4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60"/>
  <sheetViews>
    <sheetView view="pageBreakPreview" topLeftCell="B1" zoomScaleSheetLayoutView="100" workbookViewId="0">
      <selection activeCell="M25" sqref="M25"/>
    </sheetView>
  </sheetViews>
  <sheetFormatPr defaultRowHeight="16.5"/>
  <cols>
    <col min="1" max="4" width="7.75" customWidth="1"/>
    <col min="5" max="5" width="27.375" customWidth="1"/>
    <col min="6" max="6" width="22.125" style="1" customWidth="1"/>
    <col min="7" max="7" width="23.375" style="1" customWidth="1"/>
    <col min="8" max="8" width="3.625" style="4" customWidth="1"/>
    <col min="9" max="9" width="17" style="1" customWidth="1"/>
  </cols>
  <sheetData>
    <row r="1" spans="1:9" ht="33" customHeight="1">
      <c r="A1" s="444" t="s">
        <v>272</v>
      </c>
      <c r="B1" s="444"/>
      <c r="C1" s="444"/>
      <c r="D1" s="444"/>
      <c r="E1" s="444"/>
      <c r="F1" s="444"/>
      <c r="G1" s="444"/>
      <c r="H1" s="444"/>
      <c r="I1" s="444"/>
    </row>
    <row r="2" spans="1:9" ht="2.25" customHeight="1"/>
    <row r="3" spans="1:9" ht="17.25" thickBot="1">
      <c r="I3" s="29" t="s">
        <v>31</v>
      </c>
    </row>
    <row r="4" spans="1:9">
      <c r="A4" s="526" t="s">
        <v>83</v>
      </c>
      <c r="B4" s="527"/>
      <c r="C4" s="527"/>
      <c r="D4" s="527"/>
      <c r="E4" s="528"/>
      <c r="F4" s="509" t="s">
        <v>431</v>
      </c>
      <c r="G4" s="509" t="s">
        <v>432</v>
      </c>
      <c r="H4" s="487" t="s">
        <v>242</v>
      </c>
      <c r="I4" s="517"/>
    </row>
    <row r="5" spans="1:9" ht="16.5" customHeight="1">
      <c r="A5" s="271" t="s">
        <v>82</v>
      </c>
      <c r="B5" s="17" t="s">
        <v>41</v>
      </c>
      <c r="C5" s="17" t="s">
        <v>42</v>
      </c>
      <c r="D5" s="17" t="s">
        <v>81</v>
      </c>
      <c r="E5" s="17" t="s">
        <v>43</v>
      </c>
      <c r="F5" s="510"/>
      <c r="G5" s="510"/>
      <c r="H5" s="490"/>
      <c r="I5" s="518"/>
    </row>
    <row r="6" spans="1:9" ht="18" customHeight="1" thickBot="1">
      <c r="A6" s="523" t="s">
        <v>80</v>
      </c>
      <c r="B6" s="524"/>
      <c r="C6" s="524"/>
      <c r="D6" s="524"/>
      <c r="E6" s="525"/>
      <c r="F6" s="384">
        <f>F7+F11+F44+F48+F53</f>
        <v>3941443</v>
      </c>
      <c r="G6" s="384">
        <f>G7+G11+G44+G48+G53</f>
        <v>4911159</v>
      </c>
      <c r="H6" s="385"/>
      <c r="I6" s="386">
        <f t="shared" ref="I6:I37" si="0">G6-F6</f>
        <v>969716</v>
      </c>
    </row>
    <row r="7" spans="1:9" ht="18" customHeight="1" thickTop="1">
      <c r="A7" s="273"/>
      <c r="B7" s="529" t="s">
        <v>0</v>
      </c>
      <c r="C7" s="530"/>
      <c r="D7" s="530"/>
      <c r="E7" s="531"/>
      <c r="F7" s="375">
        <f t="shared" ref="F7:G9" si="1">F8</f>
        <v>2050000</v>
      </c>
      <c r="G7" s="375">
        <f t="shared" si="1"/>
        <v>3000000</v>
      </c>
      <c r="H7" s="382"/>
      <c r="I7" s="383">
        <f t="shared" si="0"/>
        <v>950000</v>
      </c>
    </row>
    <row r="8" spans="1:9" ht="18" customHeight="1">
      <c r="A8" s="273"/>
      <c r="B8" s="520"/>
      <c r="C8" s="519" t="s">
        <v>0</v>
      </c>
      <c r="D8" s="511"/>
      <c r="E8" s="512"/>
      <c r="F8" s="10">
        <f t="shared" si="1"/>
        <v>2050000</v>
      </c>
      <c r="G8" s="10">
        <f t="shared" si="1"/>
        <v>3000000</v>
      </c>
      <c r="H8" s="103"/>
      <c r="I8" s="272">
        <f t="shared" si="0"/>
        <v>950000</v>
      </c>
    </row>
    <row r="9" spans="1:9" ht="18" customHeight="1">
      <c r="A9" s="273"/>
      <c r="B9" s="521"/>
      <c r="C9" s="520"/>
      <c r="D9" s="519" t="s">
        <v>84</v>
      </c>
      <c r="E9" s="512"/>
      <c r="F9" s="10">
        <f t="shared" si="1"/>
        <v>2050000</v>
      </c>
      <c r="G9" s="10">
        <f t="shared" si="1"/>
        <v>3000000</v>
      </c>
      <c r="H9" s="103"/>
      <c r="I9" s="272">
        <f t="shared" si="0"/>
        <v>950000</v>
      </c>
    </row>
    <row r="10" spans="1:9" ht="18" customHeight="1">
      <c r="A10" s="273"/>
      <c r="B10" s="522"/>
      <c r="C10" s="522"/>
      <c r="D10" s="8"/>
      <c r="E10" s="8" t="s">
        <v>104</v>
      </c>
      <c r="F10" s="27">
        <v>2050000</v>
      </c>
      <c r="G10" s="27">
        <v>3000000</v>
      </c>
      <c r="H10" s="103"/>
      <c r="I10" s="274">
        <f t="shared" si="0"/>
        <v>950000</v>
      </c>
    </row>
    <row r="11" spans="1:9" ht="18" customHeight="1">
      <c r="A11" s="273"/>
      <c r="B11" s="532" t="s">
        <v>86</v>
      </c>
      <c r="C11" s="533"/>
      <c r="D11" s="533"/>
      <c r="E11" s="534"/>
      <c r="F11" s="305">
        <f>F12+F36</f>
        <v>600032</v>
      </c>
      <c r="G11" s="305">
        <f>G12+G36</f>
        <v>619748</v>
      </c>
      <c r="H11" s="306"/>
      <c r="I11" s="307">
        <f t="shared" si="0"/>
        <v>19716</v>
      </c>
    </row>
    <row r="12" spans="1:9" ht="18" customHeight="1">
      <c r="A12" s="273"/>
      <c r="B12" s="30"/>
      <c r="C12" s="519" t="s">
        <v>85</v>
      </c>
      <c r="D12" s="511"/>
      <c r="E12" s="512"/>
      <c r="F12" s="102">
        <f>F13+F33</f>
        <v>528482</v>
      </c>
      <c r="G12" s="102">
        <f>G13+G33</f>
        <v>548198</v>
      </c>
      <c r="H12" s="103"/>
      <c r="I12" s="272">
        <f t="shared" si="0"/>
        <v>19716</v>
      </c>
    </row>
    <row r="13" spans="1:9" ht="18" customHeight="1">
      <c r="A13" s="273"/>
      <c r="B13" s="31"/>
      <c r="C13" s="28"/>
      <c r="D13" s="519" t="s">
        <v>105</v>
      </c>
      <c r="E13" s="512"/>
      <c r="F13" s="102">
        <f t="shared" ref="F13:G13" si="2">F14+F21+F24</f>
        <v>526982</v>
      </c>
      <c r="G13" s="102">
        <f t="shared" si="2"/>
        <v>546698</v>
      </c>
      <c r="H13" s="103"/>
      <c r="I13" s="272">
        <f t="shared" si="0"/>
        <v>19716</v>
      </c>
    </row>
    <row r="14" spans="1:9" ht="18" customHeight="1">
      <c r="A14" s="273"/>
      <c r="B14" s="31"/>
      <c r="C14" s="31"/>
      <c r="D14" s="279"/>
      <c r="E14" s="2" t="s">
        <v>6</v>
      </c>
      <c r="F14" s="139">
        <f>SUM(F15:F20)</f>
        <v>398517</v>
      </c>
      <c r="G14" s="139">
        <f>SUM(G15:G20)</f>
        <v>414763</v>
      </c>
      <c r="H14" s="103"/>
      <c r="I14" s="272">
        <f t="shared" si="0"/>
        <v>16246</v>
      </c>
    </row>
    <row r="15" spans="1:9" ht="18" customHeight="1">
      <c r="A15" s="273"/>
      <c r="B15" s="31"/>
      <c r="C15" s="31"/>
      <c r="D15" s="280"/>
      <c r="E15" s="8" t="s">
        <v>7</v>
      </c>
      <c r="F15" s="140">
        <v>253093</v>
      </c>
      <c r="G15" s="140">
        <v>262847</v>
      </c>
      <c r="H15" s="103"/>
      <c r="I15" s="274">
        <f t="shared" si="0"/>
        <v>9754</v>
      </c>
    </row>
    <row r="16" spans="1:9" ht="18" customHeight="1">
      <c r="A16" s="273"/>
      <c r="B16" s="31"/>
      <c r="C16" s="31"/>
      <c r="D16" s="280"/>
      <c r="E16" s="8" t="s">
        <v>8</v>
      </c>
      <c r="F16" s="140">
        <v>2880</v>
      </c>
      <c r="G16" s="140">
        <v>2880</v>
      </c>
      <c r="H16" s="223"/>
      <c r="I16" s="274">
        <f t="shared" si="0"/>
        <v>0</v>
      </c>
    </row>
    <row r="17" spans="1:9" ht="18" customHeight="1">
      <c r="A17" s="273"/>
      <c r="B17" s="31"/>
      <c r="C17" s="31"/>
      <c r="D17" s="280"/>
      <c r="E17" s="8" t="s">
        <v>366</v>
      </c>
      <c r="F17" s="140">
        <v>25251</v>
      </c>
      <c r="G17" s="140">
        <v>26201</v>
      </c>
      <c r="H17" s="104"/>
      <c r="I17" s="274">
        <f t="shared" si="0"/>
        <v>950</v>
      </c>
    </row>
    <row r="18" spans="1:9" ht="18" customHeight="1">
      <c r="A18" s="273"/>
      <c r="B18" s="31"/>
      <c r="C18" s="31"/>
      <c r="D18" s="280"/>
      <c r="E18" s="8" t="s">
        <v>10</v>
      </c>
      <c r="F18" s="140">
        <v>61458</v>
      </c>
      <c r="G18" s="140">
        <v>64981</v>
      </c>
      <c r="H18" s="103"/>
      <c r="I18" s="274">
        <f t="shared" si="0"/>
        <v>3523</v>
      </c>
    </row>
    <row r="19" spans="1:9" ht="18" customHeight="1">
      <c r="A19" s="273"/>
      <c r="B19" s="31"/>
      <c r="C19" s="31"/>
      <c r="D19" s="280"/>
      <c r="E19" s="8" t="s">
        <v>11</v>
      </c>
      <c r="F19" s="140">
        <v>28087</v>
      </c>
      <c r="G19" s="140">
        <v>29510</v>
      </c>
      <c r="H19" s="104"/>
      <c r="I19" s="274">
        <f t="shared" si="0"/>
        <v>1423</v>
      </c>
    </row>
    <row r="20" spans="1:9" ht="18" customHeight="1">
      <c r="A20" s="273"/>
      <c r="B20" s="31"/>
      <c r="C20" s="31"/>
      <c r="D20" s="280"/>
      <c r="E20" s="8" t="s">
        <v>12</v>
      </c>
      <c r="F20" s="140">
        <v>27748</v>
      </c>
      <c r="G20" s="140">
        <v>28344</v>
      </c>
      <c r="H20" s="104"/>
      <c r="I20" s="274">
        <f t="shared" si="0"/>
        <v>596</v>
      </c>
    </row>
    <row r="21" spans="1:9" ht="18" customHeight="1">
      <c r="A21" s="273"/>
      <c r="B21" s="31"/>
      <c r="C21" s="31"/>
      <c r="D21" s="280"/>
      <c r="E21" s="2" t="s">
        <v>2</v>
      </c>
      <c r="F21" s="139">
        <f>SUM(F22:F23)</f>
        <v>17060</v>
      </c>
      <c r="G21" s="139">
        <f>SUM(G22:G23)</f>
        <v>17060</v>
      </c>
      <c r="H21" s="103"/>
      <c r="I21" s="326">
        <f t="shared" si="0"/>
        <v>0</v>
      </c>
    </row>
    <row r="22" spans="1:9" ht="18" customHeight="1">
      <c r="A22" s="273"/>
      <c r="B22" s="31"/>
      <c r="C22" s="31"/>
      <c r="D22" s="280"/>
      <c r="E22" s="8" t="s">
        <v>53</v>
      </c>
      <c r="F22" s="140">
        <v>7060</v>
      </c>
      <c r="G22" s="140">
        <v>7060</v>
      </c>
      <c r="H22" s="104"/>
      <c r="I22" s="324">
        <f t="shared" si="0"/>
        <v>0</v>
      </c>
    </row>
    <row r="23" spans="1:9" ht="18" customHeight="1">
      <c r="A23" s="273"/>
      <c r="B23" s="31"/>
      <c r="C23" s="31"/>
      <c r="D23" s="280"/>
      <c r="E23" s="8" t="s">
        <v>54</v>
      </c>
      <c r="F23" s="140">
        <v>10000</v>
      </c>
      <c r="G23" s="140">
        <v>10000</v>
      </c>
      <c r="H23" s="104"/>
      <c r="I23" s="324">
        <f t="shared" si="0"/>
        <v>0</v>
      </c>
    </row>
    <row r="24" spans="1:9" ht="18" customHeight="1">
      <c r="A24" s="273"/>
      <c r="B24" s="31"/>
      <c r="C24" s="31"/>
      <c r="D24" s="280"/>
      <c r="E24" s="2" t="s">
        <v>14</v>
      </c>
      <c r="F24" s="139">
        <f>SUM(F25:F32)</f>
        <v>111405</v>
      </c>
      <c r="G24" s="139">
        <f>SUM(G25:G32)</f>
        <v>114875</v>
      </c>
      <c r="H24" s="103"/>
      <c r="I24" s="272">
        <f t="shared" si="0"/>
        <v>3470</v>
      </c>
    </row>
    <row r="25" spans="1:9" ht="18" customHeight="1">
      <c r="A25" s="273"/>
      <c r="B25" s="31"/>
      <c r="C25" s="31"/>
      <c r="D25" s="280"/>
      <c r="E25" s="8" t="s">
        <v>115</v>
      </c>
      <c r="F25" s="140">
        <v>23400</v>
      </c>
      <c r="G25" s="140">
        <v>23400</v>
      </c>
      <c r="H25" s="104"/>
      <c r="I25" s="274">
        <f t="shared" si="0"/>
        <v>0</v>
      </c>
    </row>
    <row r="26" spans="1:9" ht="18" customHeight="1">
      <c r="A26" s="273"/>
      <c r="B26" s="31"/>
      <c r="C26" s="31"/>
      <c r="D26" s="280"/>
      <c r="E26" s="8" t="s">
        <v>75</v>
      </c>
      <c r="F26" s="140">
        <v>3680</v>
      </c>
      <c r="G26" s="140">
        <v>3680</v>
      </c>
      <c r="H26" s="104"/>
      <c r="I26" s="274">
        <f t="shared" si="0"/>
        <v>0</v>
      </c>
    </row>
    <row r="27" spans="1:9" ht="18" customHeight="1">
      <c r="A27" s="273"/>
      <c r="B27" s="31"/>
      <c r="C27" s="31"/>
      <c r="D27" s="280"/>
      <c r="E27" s="8" t="s">
        <v>15</v>
      </c>
      <c r="F27" s="140">
        <v>35956</v>
      </c>
      <c r="G27" s="140">
        <v>35956</v>
      </c>
      <c r="H27" s="104"/>
      <c r="I27" s="274">
        <f t="shared" si="0"/>
        <v>0</v>
      </c>
    </row>
    <row r="28" spans="1:9" ht="18" customHeight="1">
      <c r="A28" s="273"/>
      <c r="B28" s="31"/>
      <c r="C28" s="31"/>
      <c r="D28" s="280"/>
      <c r="E28" s="33" t="s">
        <v>16</v>
      </c>
      <c r="F28" s="297">
        <v>8008</v>
      </c>
      <c r="G28" s="297">
        <v>8008</v>
      </c>
      <c r="H28" s="298"/>
      <c r="I28" s="325">
        <f t="shared" si="0"/>
        <v>0</v>
      </c>
    </row>
    <row r="29" spans="1:9" ht="18" customHeight="1">
      <c r="A29" s="273"/>
      <c r="B29" s="31"/>
      <c r="C29" s="31"/>
      <c r="D29" s="280"/>
      <c r="E29" s="33" t="s">
        <v>17</v>
      </c>
      <c r="F29" s="297">
        <v>8400</v>
      </c>
      <c r="G29" s="297">
        <v>8400</v>
      </c>
      <c r="H29" s="298"/>
      <c r="I29" s="325">
        <f t="shared" si="0"/>
        <v>0</v>
      </c>
    </row>
    <row r="30" spans="1:9" ht="18" customHeight="1">
      <c r="A30" s="273"/>
      <c r="B30" s="31"/>
      <c r="C30" s="31"/>
      <c r="D30" s="319"/>
      <c r="E30" s="33" t="s">
        <v>18</v>
      </c>
      <c r="F30" s="297">
        <v>9650</v>
      </c>
      <c r="G30" s="297">
        <v>9650</v>
      </c>
      <c r="H30" s="298"/>
      <c r="I30" s="299">
        <f t="shared" si="0"/>
        <v>0</v>
      </c>
    </row>
    <row r="31" spans="1:9" ht="18" customHeight="1">
      <c r="A31" s="273"/>
      <c r="B31" s="31"/>
      <c r="C31" s="31"/>
      <c r="D31" s="319"/>
      <c r="E31" s="8" t="s">
        <v>19</v>
      </c>
      <c r="F31" s="140">
        <v>16311</v>
      </c>
      <c r="G31" s="140">
        <v>19781</v>
      </c>
      <c r="H31" s="104"/>
      <c r="I31" s="274">
        <f t="shared" si="0"/>
        <v>3470</v>
      </c>
    </row>
    <row r="32" spans="1:9" ht="18" customHeight="1" thickBot="1">
      <c r="A32" s="275"/>
      <c r="B32" s="266"/>
      <c r="C32" s="266"/>
      <c r="D32" s="267"/>
      <c r="E32" s="268" t="s">
        <v>20</v>
      </c>
      <c r="F32" s="269">
        <v>6000</v>
      </c>
      <c r="G32" s="269">
        <v>6000</v>
      </c>
      <c r="H32" s="270"/>
      <c r="I32" s="327">
        <f t="shared" si="0"/>
        <v>0</v>
      </c>
    </row>
    <row r="33" spans="1:9" ht="18" customHeight="1">
      <c r="A33" s="273"/>
      <c r="B33" s="31"/>
      <c r="C33" s="31"/>
      <c r="D33" s="515" t="s">
        <v>88</v>
      </c>
      <c r="E33" s="516"/>
      <c r="F33" s="300">
        <f>F34</f>
        <v>1500</v>
      </c>
      <c r="G33" s="300">
        <f>G34</f>
        <v>1500</v>
      </c>
      <c r="H33" s="301"/>
      <c r="I33" s="302">
        <f t="shared" si="0"/>
        <v>0</v>
      </c>
    </row>
    <row r="34" spans="1:9" ht="18" customHeight="1">
      <c r="A34" s="273"/>
      <c r="B34" s="31"/>
      <c r="C34" s="31"/>
      <c r="D34" s="213"/>
      <c r="E34" s="2" t="s">
        <v>89</v>
      </c>
      <c r="F34" s="10">
        <f>F35</f>
        <v>1500</v>
      </c>
      <c r="G34" s="10">
        <f>G35</f>
        <v>1500</v>
      </c>
      <c r="H34" s="5"/>
      <c r="I34" s="272">
        <f t="shared" si="0"/>
        <v>0</v>
      </c>
    </row>
    <row r="35" spans="1:9" ht="18" customHeight="1">
      <c r="A35" s="273"/>
      <c r="B35" s="31"/>
      <c r="C35" s="31"/>
      <c r="D35" s="213"/>
      <c r="E35" s="33" t="s">
        <v>21</v>
      </c>
      <c r="F35" s="27">
        <v>1500</v>
      </c>
      <c r="G35" s="27">
        <v>1500</v>
      </c>
      <c r="H35" s="13"/>
      <c r="I35" s="274">
        <f t="shared" si="0"/>
        <v>0</v>
      </c>
    </row>
    <row r="36" spans="1:9" ht="18" customHeight="1">
      <c r="A36" s="273"/>
      <c r="B36" s="31"/>
      <c r="C36" s="511" t="s">
        <v>184</v>
      </c>
      <c r="D36" s="511"/>
      <c r="E36" s="512"/>
      <c r="F36" s="10">
        <f>F37</f>
        <v>71550</v>
      </c>
      <c r="G36" s="10">
        <f>G37</f>
        <v>71550</v>
      </c>
      <c r="H36" s="13"/>
      <c r="I36" s="272">
        <f t="shared" si="0"/>
        <v>0</v>
      </c>
    </row>
    <row r="37" spans="1:9" ht="18" customHeight="1">
      <c r="A37" s="273"/>
      <c r="B37" s="31"/>
      <c r="C37" s="145"/>
      <c r="D37" s="513" t="s">
        <v>182</v>
      </c>
      <c r="E37" s="514"/>
      <c r="F37" s="10">
        <f>SUM(F39:F43)</f>
        <v>71550</v>
      </c>
      <c r="G37" s="10">
        <f>SUM(G39:G43)</f>
        <v>71550</v>
      </c>
      <c r="H37" s="5"/>
      <c r="I37" s="272">
        <f t="shared" si="0"/>
        <v>0</v>
      </c>
    </row>
    <row r="38" spans="1:9" ht="18" customHeight="1">
      <c r="A38" s="273"/>
      <c r="B38" s="31"/>
      <c r="C38" s="142"/>
      <c r="D38" s="144"/>
      <c r="E38" s="143" t="s">
        <v>183</v>
      </c>
      <c r="F38" s="10">
        <f>SUM(F39:F43)</f>
        <v>71550</v>
      </c>
      <c r="G38" s="10">
        <f>SUM(G39:G43)</f>
        <v>71550</v>
      </c>
      <c r="H38" s="5"/>
      <c r="I38" s="272">
        <f>G38-F38</f>
        <v>0</v>
      </c>
    </row>
    <row r="39" spans="1:9" ht="18" customHeight="1">
      <c r="A39" s="273"/>
      <c r="B39" s="31"/>
      <c r="C39" s="31"/>
      <c r="D39" s="213"/>
      <c r="E39" s="9" t="s">
        <v>26</v>
      </c>
      <c r="F39" s="27">
        <v>10000</v>
      </c>
      <c r="G39" s="27">
        <v>10000</v>
      </c>
      <c r="H39" s="13"/>
      <c r="I39" s="274">
        <f t="shared" ref="I39:I60" si="3">G39-F39</f>
        <v>0</v>
      </c>
    </row>
    <row r="40" spans="1:9" ht="18" customHeight="1">
      <c r="A40" s="273"/>
      <c r="B40" s="31"/>
      <c r="C40" s="31"/>
      <c r="D40" s="213"/>
      <c r="E40" s="9" t="s">
        <v>27</v>
      </c>
      <c r="F40" s="27">
        <v>3000</v>
      </c>
      <c r="G40" s="27">
        <v>3000</v>
      </c>
      <c r="H40" s="13"/>
      <c r="I40" s="324">
        <f t="shared" si="3"/>
        <v>0</v>
      </c>
    </row>
    <row r="41" spans="1:9" ht="18" customHeight="1">
      <c r="A41" s="273"/>
      <c r="B41" s="31"/>
      <c r="C41" s="31"/>
      <c r="D41" s="213"/>
      <c r="E41" s="9" t="s">
        <v>28</v>
      </c>
      <c r="F41" s="27">
        <v>16200</v>
      </c>
      <c r="G41" s="27">
        <v>16200</v>
      </c>
      <c r="H41" s="13"/>
      <c r="I41" s="274">
        <f t="shared" si="3"/>
        <v>0</v>
      </c>
    </row>
    <row r="42" spans="1:9" ht="18" customHeight="1">
      <c r="A42" s="273"/>
      <c r="B42" s="31"/>
      <c r="C42" s="31"/>
      <c r="D42" s="213"/>
      <c r="E42" s="9" t="s">
        <v>29</v>
      </c>
      <c r="F42" s="27">
        <v>2350</v>
      </c>
      <c r="G42" s="27">
        <v>2350</v>
      </c>
      <c r="H42" s="13"/>
      <c r="I42" s="274">
        <f t="shared" si="3"/>
        <v>0</v>
      </c>
    </row>
    <row r="43" spans="1:9" ht="18" customHeight="1">
      <c r="A43" s="273"/>
      <c r="B43" s="31"/>
      <c r="C43" s="32"/>
      <c r="D43" s="214"/>
      <c r="E43" s="41" t="s">
        <v>30</v>
      </c>
      <c r="F43" s="141">
        <v>40000</v>
      </c>
      <c r="G43" s="141">
        <v>40000</v>
      </c>
      <c r="H43" s="42"/>
      <c r="I43" s="274">
        <f t="shared" si="3"/>
        <v>0</v>
      </c>
    </row>
    <row r="44" spans="1:9" ht="18" customHeight="1">
      <c r="A44" s="273"/>
      <c r="B44" s="532" t="s">
        <v>87</v>
      </c>
      <c r="C44" s="533"/>
      <c r="D44" s="533"/>
      <c r="E44" s="534"/>
      <c r="F44" s="14">
        <f t="shared" ref="F44:G44" si="4">F45</f>
        <v>6272</v>
      </c>
      <c r="G44" s="14">
        <f t="shared" si="4"/>
        <v>6272</v>
      </c>
      <c r="H44" s="303"/>
      <c r="I44" s="304">
        <f t="shared" si="3"/>
        <v>0</v>
      </c>
    </row>
    <row r="45" spans="1:9" ht="18" customHeight="1">
      <c r="A45" s="273"/>
      <c r="B45" s="31"/>
      <c r="C45" s="519" t="s">
        <v>24</v>
      </c>
      <c r="D45" s="511"/>
      <c r="E45" s="512"/>
      <c r="F45" s="10">
        <f>F46</f>
        <v>6272</v>
      </c>
      <c r="G45" s="10">
        <f>G46</f>
        <v>6272</v>
      </c>
      <c r="H45" s="13"/>
      <c r="I45" s="272">
        <f t="shared" si="3"/>
        <v>0</v>
      </c>
    </row>
    <row r="46" spans="1:9" ht="18" customHeight="1">
      <c r="A46" s="273"/>
      <c r="B46" s="31"/>
      <c r="C46" s="520"/>
      <c r="D46" s="535" t="s">
        <v>87</v>
      </c>
      <c r="E46" s="535"/>
      <c r="F46" s="10">
        <f>F47</f>
        <v>6272</v>
      </c>
      <c r="G46" s="10">
        <f>G47</f>
        <v>6272</v>
      </c>
      <c r="H46" s="13"/>
      <c r="I46" s="272">
        <f t="shared" si="3"/>
        <v>0</v>
      </c>
    </row>
    <row r="47" spans="1:9" ht="18" customHeight="1">
      <c r="A47" s="273"/>
      <c r="B47" s="32"/>
      <c r="C47" s="522"/>
      <c r="D47" s="8"/>
      <c r="E47" s="8" t="s">
        <v>24</v>
      </c>
      <c r="F47" s="27">
        <v>6272</v>
      </c>
      <c r="G47" s="27">
        <v>6272</v>
      </c>
      <c r="H47" s="13"/>
      <c r="I47" s="274">
        <f t="shared" si="3"/>
        <v>0</v>
      </c>
    </row>
    <row r="48" spans="1:9" ht="18" customHeight="1">
      <c r="A48" s="273"/>
      <c r="B48" s="532" t="s">
        <v>344</v>
      </c>
      <c r="C48" s="533"/>
      <c r="D48" s="533"/>
      <c r="E48" s="534"/>
      <c r="F48" s="14">
        <f t="shared" ref="F48:G49" si="5">F49</f>
        <v>82139</v>
      </c>
      <c r="G48" s="14">
        <f t="shared" si="5"/>
        <v>82139</v>
      </c>
      <c r="H48" s="303"/>
      <c r="I48" s="304">
        <f t="shared" ref="I48:I52" si="6">G48-F48</f>
        <v>0</v>
      </c>
    </row>
    <row r="49" spans="1:9" ht="18" customHeight="1">
      <c r="A49" s="273"/>
      <c r="B49" s="31"/>
      <c r="C49" s="519" t="s">
        <v>328</v>
      </c>
      <c r="D49" s="511"/>
      <c r="E49" s="512"/>
      <c r="F49" s="10">
        <f t="shared" si="5"/>
        <v>82139</v>
      </c>
      <c r="G49" s="10">
        <f t="shared" si="5"/>
        <v>82139</v>
      </c>
      <c r="H49" s="13"/>
      <c r="I49" s="272">
        <f t="shared" si="6"/>
        <v>0</v>
      </c>
    </row>
    <row r="50" spans="1:9" ht="18" customHeight="1">
      <c r="A50" s="273"/>
      <c r="B50" s="31"/>
      <c r="C50" s="520"/>
      <c r="D50" s="535" t="s">
        <v>407</v>
      </c>
      <c r="E50" s="535"/>
      <c r="F50" s="10">
        <f>SUM(F51:F52)</f>
        <v>82139</v>
      </c>
      <c r="G50" s="10">
        <f>SUM(G51:G52)</f>
        <v>82139</v>
      </c>
      <c r="H50" s="13"/>
      <c r="I50" s="272">
        <f t="shared" si="6"/>
        <v>0</v>
      </c>
    </row>
    <row r="51" spans="1:9" ht="18" customHeight="1">
      <c r="A51" s="273"/>
      <c r="B51" s="31"/>
      <c r="C51" s="521"/>
      <c r="D51" s="33"/>
      <c r="E51" s="8" t="s">
        <v>345</v>
      </c>
      <c r="F51" s="27">
        <v>50000</v>
      </c>
      <c r="G51" s="27">
        <v>50000</v>
      </c>
      <c r="H51" s="13"/>
      <c r="I51" s="274">
        <f t="shared" si="6"/>
        <v>0</v>
      </c>
    </row>
    <row r="52" spans="1:9" ht="18" customHeight="1">
      <c r="A52" s="273"/>
      <c r="B52" s="32"/>
      <c r="C52" s="320"/>
      <c r="D52" s="149"/>
      <c r="E52" s="323" t="s">
        <v>415</v>
      </c>
      <c r="F52" s="27">
        <v>32139</v>
      </c>
      <c r="G52" s="27">
        <v>32139</v>
      </c>
      <c r="H52" s="13"/>
      <c r="I52" s="274">
        <f t="shared" si="6"/>
        <v>0</v>
      </c>
    </row>
    <row r="53" spans="1:9" ht="16.5" customHeight="1">
      <c r="A53" s="273"/>
      <c r="B53" s="532" t="s">
        <v>25</v>
      </c>
      <c r="C53" s="533"/>
      <c r="D53" s="533"/>
      <c r="E53" s="534"/>
      <c r="F53" s="14">
        <f>F54</f>
        <v>1203000</v>
      </c>
      <c r="G53" s="14">
        <f>G54</f>
        <v>1203000</v>
      </c>
      <c r="H53" s="303"/>
      <c r="I53" s="304">
        <f t="shared" si="3"/>
        <v>0</v>
      </c>
    </row>
    <row r="54" spans="1:9" ht="16.5" customHeight="1">
      <c r="A54" s="273"/>
      <c r="B54" s="536"/>
      <c r="C54" s="519" t="s">
        <v>25</v>
      </c>
      <c r="D54" s="511"/>
      <c r="E54" s="512"/>
      <c r="F54" s="10">
        <f>F55</f>
        <v>1203000</v>
      </c>
      <c r="G54" s="10">
        <f>G55</f>
        <v>1203000</v>
      </c>
      <c r="H54" s="5"/>
      <c r="I54" s="272">
        <f t="shared" si="3"/>
        <v>0</v>
      </c>
    </row>
    <row r="55" spans="1:9" ht="16.5" customHeight="1">
      <c r="A55" s="273"/>
      <c r="B55" s="536"/>
      <c r="C55" s="520"/>
      <c r="D55" s="519" t="s">
        <v>90</v>
      </c>
      <c r="E55" s="512"/>
      <c r="F55" s="10">
        <f>SUM(F56:F60)</f>
        <v>1203000</v>
      </c>
      <c r="G55" s="10">
        <f>SUM(G56:G60)</f>
        <v>1203000</v>
      </c>
      <c r="H55" s="5"/>
      <c r="I55" s="272">
        <f t="shared" si="3"/>
        <v>0</v>
      </c>
    </row>
    <row r="56" spans="1:9" ht="16.5" customHeight="1">
      <c r="A56" s="273"/>
      <c r="B56" s="536"/>
      <c r="C56" s="521"/>
      <c r="D56" s="520"/>
      <c r="E56" s="8" t="s">
        <v>3</v>
      </c>
      <c r="F56" s="27">
        <v>120000</v>
      </c>
      <c r="G56" s="27">
        <v>120000</v>
      </c>
      <c r="H56" s="13"/>
      <c r="I56" s="274">
        <f t="shared" si="3"/>
        <v>0</v>
      </c>
    </row>
    <row r="57" spans="1:9" ht="16.5" customHeight="1">
      <c r="A57" s="273"/>
      <c r="B57" s="536"/>
      <c r="C57" s="521"/>
      <c r="D57" s="521"/>
      <c r="E57" s="8" t="s">
        <v>357</v>
      </c>
      <c r="F57" s="27">
        <v>350000</v>
      </c>
      <c r="G57" s="27">
        <v>350000</v>
      </c>
      <c r="H57" s="13"/>
      <c r="I57" s="274">
        <f t="shared" si="3"/>
        <v>0</v>
      </c>
    </row>
    <row r="58" spans="1:9" ht="16.5" customHeight="1">
      <c r="A58" s="273"/>
      <c r="B58" s="520"/>
      <c r="C58" s="521"/>
      <c r="D58" s="521"/>
      <c r="E58" s="8" t="s">
        <v>358</v>
      </c>
      <c r="F58" s="27">
        <v>665000</v>
      </c>
      <c r="G58" s="27">
        <v>665000</v>
      </c>
      <c r="H58" s="13"/>
      <c r="I58" s="274">
        <f t="shared" si="3"/>
        <v>0</v>
      </c>
    </row>
    <row r="59" spans="1:9" ht="16.5" customHeight="1">
      <c r="A59" s="273"/>
      <c r="B59" s="520"/>
      <c r="C59" s="521"/>
      <c r="D59" s="521"/>
      <c r="E59" s="8" t="s">
        <v>356</v>
      </c>
      <c r="F59" s="27">
        <v>50000</v>
      </c>
      <c r="G59" s="27">
        <v>50000</v>
      </c>
      <c r="H59" s="13"/>
      <c r="I59" s="274">
        <f t="shared" si="3"/>
        <v>0</v>
      </c>
    </row>
    <row r="60" spans="1:9" ht="16.5" customHeight="1" thickBot="1">
      <c r="A60" s="275"/>
      <c r="B60" s="267"/>
      <c r="C60" s="267"/>
      <c r="D60" s="267"/>
      <c r="E60" s="268" t="s">
        <v>181</v>
      </c>
      <c r="F60" s="277">
        <v>18000</v>
      </c>
      <c r="G60" s="277">
        <v>18000</v>
      </c>
      <c r="H60" s="278"/>
      <c r="I60" s="276">
        <f t="shared" si="3"/>
        <v>0</v>
      </c>
    </row>
  </sheetData>
  <mergeCells count="31">
    <mergeCell ref="C12:E12"/>
    <mergeCell ref="D56:D59"/>
    <mergeCell ref="B44:E44"/>
    <mergeCell ref="C45:E45"/>
    <mergeCell ref="D46:E46"/>
    <mergeCell ref="C46:C47"/>
    <mergeCell ref="B54:B59"/>
    <mergeCell ref="C55:C59"/>
    <mergeCell ref="D55:E55"/>
    <mergeCell ref="B53:E53"/>
    <mergeCell ref="C54:E54"/>
    <mergeCell ref="B48:E48"/>
    <mergeCell ref="C49:E49"/>
    <mergeCell ref="C50:C51"/>
    <mergeCell ref="D50:E50"/>
    <mergeCell ref="G4:G5"/>
    <mergeCell ref="C36:E36"/>
    <mergeCell ref="D37:E37"/>
    <mergeCell ref="A1:I1"/>
    <mergeCell ref="D33:E33"/>
    <mergeCell ref="H4:I5"/>
    <mergeCell ref="D13:E13"/>
    <mergeCell ref="F4:F5"/>
    <mergeCell ref="B8:B10"/>
    <mergeCell ref="A6:E6"/>
    <mergeCell ref="A4:E4"/>
    <mergeCell ref="B7:E7"/>
    <mergeCell ref="C8:E8"/>
    <mergeCell ref="D9:E9"/>
    <mergeCell ref="C9:C10"/>
    <mergeCell ref="B11:E11"/>
  </mergeCells>
  <phoneticPr fontId="2" type="noConversion"/>
  <pageMargins left="0.74803149606299213" right="0.43307086614173229" top="0.59055118110236227" bottom="0.19685039370078741" header="0.19685039370078741" footer="0.19685039370078741"/>
  <pageSetup paperSize="9" scale="90" firstPageNumber="5" fitToHeight="0" orientation="landscape" useFirstPageNumber="1" r:id="rId1"/>
  <headerFooter>
    <oddFooter>&amp;C&amp;P</oddFooter>
  </headerFooter>
  <rowBreaks count="1" manualBreakCount="1">
    <brk id="32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view="pageBreakPreview" topLeftCell="A138" zoomScaleSheetLayoutView="100" workbookViewId="0">
      <selection activeCell="P23" sqref="P23"/>
    </sheetView>
  </sheetViews>
  <sheetFormatPr defaultRowHeight="16.5"/>
  <cols>
    <col min="1" max="1" width="5.75" customWidth="1"/>
    <col min="2" max="2" width="6.125" customWidth="1"/>
    <col min="3" max="3" width="6.75" customWidth="1"/>
    <col min="4" max="4" width="14.5" style="11" customWidth="1"/>
    <col min="5" max="6" width="15.375" style="1" customWidth="1"/>
    <col min="7" max="7" width="3.875" style="123" customWidth="1"/>
    <col min="8" max="8" width="11.5" customWidth="1"/>
    <col min="9" max="9" width="56.375" customWidth="1"/>
    <col min="10" max="10" width="3.25" style="38" customWidth="1"/>
    <col min="11" max="11" width="13.75" style="1" customWidth="1"/>
    <col min="12" max="12" width="24.375" style="122" hidden="1" customWidth="1"/>
    <col min="13" max="13" width="15.375" style="45" customWidth="1"/>
  </cols>
  <sheetData>
    <row r="1" spans="1:12" ht="16.5" customHeight="1">
      <c r="A1" s="438" t="s">
        <v>270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</row>
    <row r="2" spans="1:12" ht="16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</row>
    <row r="3" spans="1:12" ht="15.75" customHeight="1" thickBot="1">
      <c r="A3" s="542" t="s">
        <v>91</v>
      </c>
      <c r="B3" s="542"/>
      <c r="C3" s="542"/>
      <c r="D3" s="542"/>
      <c r="G3" s="4"/>
      <c r="I3" s="6"/>
      <c r="J3" s="34"/>
      <c r="K3" s="551" t="s">
        <v>31</v>
      </c>
      <c r="L3" s="551"/>
    </row>
    <row r="4" spans="1:12" ht="33.75" customHeight="1">
      <c r="A4" s="552" t="s">
        <v>92</v>
      </c>
      <c r="B4" s="553"/>
      <c r="C4" s="553"/>
      <c r="D4" s="554"/>
      <c r="E4" s="48" t="s">
        <v>109</v>
      </c>
      <c r="F4" s="116" t="s">
        <v>241</v>
      </c>
      <c r="G4" s="555" t="s">
        <v>257</v>
      </c>
      <c r="H4" s="556"/>
      <c r="I4" s="568" t="s">
        <v>33</v>
      </c>
      <c r="J4" s="553"/>
      <c r="K4" s="569"/>
      <c r="L4" s="170" t="s">
        <v>127</v>
      </c>
    </row>
    <row r="5" spans="1:12" ht="32.25" customHeight="1">
      <c r="A5" s="546" t="s">
        <v>56</v>
      </c>
      <c r="B5" s="537"/>
      <c r="C5" s="537"/>
      <c r="D5" s="538"/>
      <c r="E5" s="55">
        <f>E6+E9+E159+E154</f>
        <v>2482419</v>
      </c>
      <c r="F5" s="117">
        <f>F6+F9+F154+F159</f>
        <v>3207850</v>
      </c>
      <c r="G5" s="200"/>
      <c r="H5" s="202">
        <f t="shared" ref="H5:H40" si="0">F5-E5</f>
        <v>725431</v>
      </c>
      <c r="I5" s="547"/>
      <c r="J5" s="537"/>
      <c r="K5" s="548"/>
      <c r="L5" s="171" t="s">
        <v>180</v>
      </c>
    </row>
    <row r="6" spans="1:12" ht="30" customHeight="1">
      <c r="A6" s="546" t="s">
        <v>0</v>
      </c>
      <c r="B6" s="537"/>
      <c r="C6" s="537"/>
      <c r="D6" s="538"/>
      <c r="E6" s="55">
        <f t="shared" ref="E6:F7" si="1">E7</f>
        <v>1087533</v>
      </c>
      <c r="F6" s="117">
        <f t="shared" si="1"/>
        <v>1593400</v>
      </c>
      <c r="G6" s="200"/>
      <c r="H6" s="202">
        <f t="shared" si="0"/>
        <v>505867</v>
      </c>
      <c r="I6" s="547"/>
      <c r="J6" s="537"/>
      <c r="K6" s="548"/>
      <c r="L6" s="171"/>
    </row>
    <row r="7" spans="1:12" ht="30" customHeight="1">
      <c r="A7" s="549"/>
      <c r="B7" s="543" t="s">
        <v>23</v>
      </c>
      <c r="C7" s="544"/>
      <c r="D7" s="545"/>
      <c r="E7" s="56">
        <f t="shared" si="1"/>
        <v>1087533</v>
      </c>
      <c r="F7" s="200">
        <f t="shared" si="1"/>
        <v>1593400</v>
      </c>
      <c r="G7" s="200"/>
      <c r="H7" s="202">
        <f t="shared" si="0"/>
        <v>505867</v>
      </c>
      <c r="I7" s="547"/>
      <c r="J7" s="537"/>
      <c r="K7" s="548"/>
      <c r="L7" s="171"/>
    </row>
    <row r="8" spans="1:12" ht="74.25" customHeight="1">
      <c r="A8" s="550"/>
      <c r="B8" s="57"/>
      <c r="C8" s="58"/>
      <c r="D8" s="195" t="s">
        <v>106</v>
      </c>
      <c r="E8" s="56">
        <v>1087533</v>
      </c>
      <c r="F8" s="200">
        <f>K8</f>
        <v>1593400</v>
      </c>
      <c r="G8" s="200"/>
      <c r="H8" s="202">
        <f t="shared" si="0"/>
        <v>505867</v>
      </c>
      <c r="I8" s="59" t="s">
        <v>258</v>
      </c>
      <c r="J8" s="37" t="s">
        <v>94</v>
      </c>
      <c r="K8" s="201">
        <v>1593400</v>
      </c>
      <c r="L8" s="171" t="s">
        <v>175</v>
      </c>
    </row>
    <row r="9" spans="1:12" ht="30" customHeight="1">
      <c r="A9" s="546" t="s">
        <v>86</v>
      </c>
      <c r="B9" s="537"/>
      <c r="C9" s="537"/>
      <c r="D9" s="538"/>
      <c r="E9" s="60">
        <f>E10+E115</f>
        <v>565762</v>
      </c>
      <c r="F9" s="118">
        <f>F10+F115</f>
        <v>614450</v>
      </c>
      <c r="G9" s="200"/>
      <c r="H9" s="202">
        <f t="shared" si="0"/>
        <v>48688</v>
      </c>
      <c r="I9" s="570"/>
      <c r="J9" s="571"/>
      <c r="K9" s="572"/>
      <c r="L9" s="171"/>
    </row>
    <row r="10" spans="1:12" ht="30" customHeight="1">
      <c r="A10" s="151"/>
      <c r="B10" s="543" t="s">
        <v>85</v>
      </c>
      <c r="C10" s="544"/>
      <c r="D10" s="545"/>
      <c r="E10" s="60">
        <f>E11+E39+E47+E109</f>
        <v>475762</v>
      </c>
      <c r="F10" s="118">
        <f>F11+F39+F47+F109</f>
        <v>523660</v>
      </c>
      <c r="G10" s="200"/>
      <c r="H10" s="202">
        <f t="shared" si="0"/>
        <v>47898</v>
      </c>
      <c r="I10" s="21"/>
      <c r="J10" s="35"/>
      <c r="K10" s="177"/>
      <c r="L10" s="171"/>
    </row>
    <row r="11" spans="1:12" ht="28.5" customHeight="1">
      <c r="A11" s="152"/>
      <c r="B11" s="106"/>
      <c r="C11" s="19" t="s">
        <v>34</v>
      </c>
      <c r="D11" s="20"/>
      <c r="E11" s="63">
        <f>E12+E17+E19+E23+E32+E34</f>
        <v>369843</v>
      </c>
      <c r="F11" s="64">
        <f>F12+F17+F19+F23+F32+F34</f>
        <v>386568</v>
      </c>
      <c r="G11" s="200"/>
      <c r="H11" s="202">
        <f t="shared" si="0"/>
        <v>16725</v>
      </c>
      <c r="I11" s="21"/>
      <c r="J11" s="35"/>
      <c r="K11" s="177"/>
      <c r="L11" s="171"/>
    </row>
    <row r="12" spans="1:12" ht="30" customHeight="1">
      <c r="A12" s="152"/>
      <c r="B12" s="196"/>
      <c r="C12" s="65"/>
      <c r="D12" s="20" t="s">
        <v>93</v>
      </c>
      <c r="E12" s="63">
        <v>237034</v>
      </c>
      <c r="F12" s="64">
        <f>K12</f>
        <v>241230</v>
      </c>
      <c r="G12" s="200"/>
      <c r="H12" s="202">
        <f t="shared" si="0"/>
        <v>4196</v>
      </c>
      <c r="I12" s="21" t="s">
        <v>117</v>
      </c>
      <c r="J12" s="35"/>
      <c r="K12" s="177">
        <f>SUM(K14:K16)</f>
        <v>241230</v>
      </c>
      <c r="L12" s="171"/>
    </row>
    <row r="13" spans="1:12" ht="30.75" hidden="1" customHeight="1">
      <c r="A13" s="152"/>
      <c r="B13" s="196"/>
      <c r="C13" s="62"/>
      <c r="D13" s="68"/>
      <c r="E13" s="573"/>
      <c r="F13" s="69"/>
      <c r="G13" s="69"/>
      <c r="H13" s="203"/>
      <c r="I13" s="22" t="s">
        <v>158</v>
      </c>
      <c r="J13" s="36"/>
      <c r="K13" s="178"/>
      <c r="L13" s="574"/>
    </row>
    <row r="14" spans="1:12" ht="30.75" hidden="1" customHeight="1">
      <c r="A14" s="152"/>
      <c r="B14" s="196"/>
      <c r="C14" s="62"/>
      <c r="D14" s="68"/>
      <c r="E14" s="567"/>
      <c r="F14" s="69"/>
      <c r="G14" s="69"/>
      <c r="H14" s="204"/>
      <c r="I14" s="47" t="s">
        <v>156</v>
      </c>
      <c r="J14" s="37" t="s">
        <v>94</v>
      </c>
      <c r="K14" s="179">
        <v>49284</v>
      </c>
      <c r="L14" s="575"/>
    </row>
    <row r="15" spans="1:12" ht="30.75" hidden="1" customHeight="1">
      <c r="A15" s="152"/>
      <c r="B15" s="196"/>
      <c r="C15" s="62"/>
      <c r="D15" s="68"/>
      <c r="E15" s="567"/>
      <c r="F15" s="69"/>
      <c r="G15" s="69"/>
      <c r="H15" s="204"/>
      <c r="I15" s="23" t="s">
        <v>194</v>
      </c>
      <c r="J15" s="37" t="s">
        <v>94</v>
      </c>
      <c r="K15" s="179">
        <v>72895</v>
      </c>
      <c r="L15" s="575"/>
    </row>
    <row r="16" spans="1:12" ht="30.75" hidden="1" customHeight="1">
      <c r="A16" s="152"/>
      <c r="B16" s="196"/>
      <c r="C16" s="62"/>
      <c r="D16" s="68"/>
      <c r="E16" s="198"/>
      <c r="F16" s="69"/>
      <c r="G16" s="69"/>
      <c r="H16" s="204"/>
      <c r="I16" s="23" t="s">
        <v>195</v>
      </c>
      <c r="J16" s="37" t="s">
        <v>94</v>
      </c>
      <c r="K16" s="179">
        <v>119051</v>
      </c>
      <c r="L16" s="576"/>
    </row>
    <row r="17" spans="1:12" ht="30" customHeight="1">
      <c r="A17" s="152"/>
      <c r="B17" s="196"/>
      <c r="C17" s="62"/>
      <c r="D17" s="20" t="s">
        <v>8</v>
      </c>
      <c r="E17" s="63">
        <v>3120</v>
      </c>
      <c r="F17" s="64">
        <f>K17</f>
        <v>3120</v>
      </c>
      <c r="G17" s="200"/>
      <c r="H17" s="202" t="s">
        <v>268</v>
      </c>
      <c r="I17" s="21" t="s">
        <v>57</v>
      </c>
      <c r="J17" s="35"/>
      <c r="K17" s="177">
        <f>SUM(K18:K18)</f>
        <v>3120</v>
      </c>
      <c r="L17" s="171"/>
    </row>
    <row r="18" spans="1:12" ht="30.75" hidden="1" customHeight="1">
      <c r="A18" s="152"/>
      <c r="B18" s="196"/>
      <c r="C18" s="62"/>
      <c r="D18" s="66"/>
      <c r="E18" s="105"/>
      <c r="F18" s="67"/>
      <c r="G18" s="67"/>
      <c r="H18" s="202"/>
      <c r="I18" s="22" t="s">
        <v>196</v>
      </c>
      <c r="J18" s="36" t="s">
        <v>94</v>
      </c>
      <c r="K18" s="178">
        <v>3120</v>
      </c>
      <c r="L18" s="171"/>
    </row>
    <row r="19" spans="1:12" ht="30" customHeight="1">
      <c r="A19" s="152"/>
      <c r="B19" s="196"/>
      <c r="C19" s="62"/>
      <c r="D19" s="20" t="s">
        <v>9</v>
      </c>
      <c r="E19" s="63">
        <v>19692</v>
      </c>
      <c r="F19" s="64">
        <f>K19</f>
        <v>24122</v>
      </c>
      <c r="G19" s="200"/>
      <c r="H19" s="202">
        <f t="shared" si="0"/>
        <v>4430</v>
      </c>
      <c r="I19" s="21" t="s">
        <v>111</v>
      </c>
      <c r="J19" s="35"/>
      <c r="K19" s="177">
        <f>SUM(K20:K22)</f>
        <v>24122</v>
      </c>
      <c r="L19" s="171"/>
    </row>
    <row r="20" spans="1:12" ht="30.75" hidden="1" customHeight="1">
      <c r="A20" s="152"/>
      <c r="B20" s="196"/>
      <c r="C20" s="62"/>
      <c r="D20" s="68"/>
      <c r="E20" s="70"/>
      <c r="F20" s="90"/>
      <c r="G20" s="69"/>
      <c r="H20" s="203"/>
      <c r="I20" s="23" t="s">
        <v>197</v>
      </c>
      <c r="J20" s="37" t="s">
        <v>94</v>
      </c>
      <c r="K20" s="179">
        <v>4928</v>
      </c>
      <c r="L20" s="560"/>
    </row>
    <row r="21" spans="1:12" ht="30.75" hidden="1" customHeight="1">
      <c r="A21" s="152"/>
      <c r="B21" s="196"/>
      <c r="C21" s="62"/>
      <c r="D21" s="68"/>
      <c r="E21" s="71"/>
      <c r="F21" s="90"/>
      <c r="G21" s="69"/>
      <c r="H21" s="204"/>
      <c r="I21" s="23" t="s">
        <v>198</v>
      </c>
      <c r="J21" s="37" t="s">
        <v>94</v>
      </c>
      <c r="K21" s="179">
        <v>7289</v>
      </c>
      <c r="L21" s="561"/>
    </row>
    <row r="22" spans="1:12" ht="30.75" hidden="1" customHeight="1">
      <c r="A22" s="152"/>
      <c r="B22" s="196"/>
      <c r="C22" s="62"/>
      <c r="D22" s="68"/>
      <c r="E22" s="71"/>
      <c r="F22" s="90"/>
      <c r="G22" s="69"/>
      <c r="H22" s="204"/>
      <c r="I22" s="23" t="s">
        <v>199</v>
      </c>
      <c r="J22" s="37" t="s">
        <v>94</v>
      </c>
      <c r="K22" s="179">
        <v>11905</v>
      </c>
      <c r="L22" s="561"/>
    </row>
    <row r="23" spans="1:12" ht="30" customHeight="1">
      <c r="A23" s="152"/>
      <c r="B23" s="196"/>
      <c r="C23" s="62"/>
      <c r="D23" s="20" t="s">
        <v>10</v>
      </c>
      <c r="E23" s="63">
        <v>60245</v>
      </c>
      <c r="F23" s="64">
        <f>K23</f>
        <v>65049</v>
      </c>
      <c r="G23" s="200"/>
      <c r="H23" s="202">
        <f t="shared" si="0"/>
        <v>4804</v>
      </c>
      <c r="I23" s="21" t="s">
        <v>58</v>
      </c>
      <c r="J23" s="35"/>
      <c r="K23" s="177">
        <f>SUM(K25:K31)</f>
        <v>65049</v>
      </c>
      <c r="L23" s="171"/>
    </row>
    <row r="24" spans="1:12" ht="30.75" hidden="1" customHeight="1">
      <c r="A24" s="152"/>
      <c r="B24" s="196"/>
      <c r="C24" s="62"/>
      <c r="D24" s="66"/>
      <c r="E24" s="70"/>
      <c r="F24" s="95"/>
      <c r="G24" s="67"/>
      <c r="H24" s="203"/>
      <c r="I24" s="22" t="s">
        <v>39</v>
      </c>
      <c r="J24" s="36"/>
      <c r="K24" s="178"/>
      <c r="L24" s="557"/>
    </row>
    <row r="25" spans="1:12" ht="30.75" hidden="1" customHeight="1">
      <c r="A25" s="152"/>
      <c r="B25" s="196"/>
      <c r="C25" s="62"/>
      <c r="D25" s="68"/>
      <c r="E25" s="71"/>
      <c r="F25" s="90"/>
      <c r="G25" s="69"/>
      <c r="H25" s="204"/>
      <c r="I25" s="23" t="s">
        <v>246</v>
      </c>
      <c r="J25" s="37" t="s">
        <v>94</v>
      </c>
      <c r="K25" s="180">
        <v>3537</v>
      </c>
      <c r="L25" s="558"/>
    </row>
    <row r="26" spans="1:12" ht="30.75" hidden="1" customHeight="1">
      <c r="A26" s="152"/>
      <c r="B26" s="196"/>
      <c r="C26" s="62"/>
      <c r="D26" s="68"/>
      <c r="E26" s="71"/>
      <c r="F26" s="90"/>
      <c r="G26" s="69"/>
      <c r="H26" s="204"/>
      <c r="I26" s="23" t="s">
        <v>247</v>
      </c>
      <c r="J26" s="37" t="s">
        <v>94</v>
      </c>
      <c r="K26" s="180">
        <v>13079</v>
      </c>
      <c r="L26" s="558"/>
    </row>
    <row r="27" spans="1:12" ht="30.75" hidden="1" customHeight="1">
      <c r="A27" s="152"/>
      <c r="B27" s="196"/>
      <c r="C27" s="62"/>
      <c r="D27" s="68"/>
      <c r="E27" s="71"/>
      <c r="F27" s="90"/>
      <c r="G27" s="69"/>
      <c r="H27" s="204"/>
      <c r="I27" s="23" t="s">
        <v>248</v>
      </c>
      <c r="J27" s="37" t="s">
        <v>94</v>
      </c>
      <c r="K27" s="180">
        <v>25633</v>
      </c>
      <c r="L27" s="558"/>
    </row>
    <row r="28" spans="1:12" ht="30.75" hidden="1" customHeight="1">
      <c r="A28" s="152"/>
      <c r="B28" s="196"/>
      <c r="C28" s="62"/>
      <c r="D28" s="68"/>
      <c r="E28" s="71"/>
      <c r="F28" s="90"/>
      <c r="G28" s="69"/>
      <c r="H28" s="204"/>
      <c r="I28" s="23" t="s">
        <v>40</v>
      </c>
      <c r="J28" s="37"/>
      <c r="K28" s="179"/>
      <c r="L28" s="558"/>
    </row>
    <row r="29" spans="1:12" ht="30.75" hidden="1" customHeight="1">
      <c r="A29" s="152"/>
      <c r="B29" s="196"/>
      <c r="C29" s="62"/>
      <c r="D29" s="68"/>
      <c r="E29" s="71"/>
      <c r="F29" s="90"/>
      <c r="G29" s="69"/>
      <c r="H29" s="204"/>
      <c r="I29" s="23" t="s">
        <v>157</v>
      </c>
      <c r="J29" s="37" t="s">
        <v>94</v>
      </c>
      <c r="K29" s="179">
        <v>14400</v>
      </c>
      <c r="L29" s="558"/>
    </row>
    <row r="30" spans="1:12" ht="30.75" hidden="1" customHeight="1">
      <c r="A30" s="152"/>
      <c r="B30" s="196"/>
      <c r="C30" s="62"/>
      <c r="D30" s="68"/>
      <c r="E30" s="71"/>
      <c r="F30" s="90"/>
      <c r="G30" s="69"/>
      <c r="H30" s="204"/>
      <c r="I30" s="23" t="s">
        <v>116</v>
      </c>
      <c r="J30" s="37" t="s">
        <v>94</v>
      </c>
      <c r="K30" s="179">
        <v>3600</v>
      </c>
      <c r="L30" s="558"/>
    </row>
    <row r="31" spans="1:12" ht="30.75" hidden="1" customHeight="1">
      <c r="A31" s="153"/>
      <c r="B31" s="107"/>
      <c r="C31" s="73"/>
      <c r="D31" s="46"/>
      <c r="E31" s="72"/>
      <c r="F31" s="94"/>
      <c r="G31" s="82"/>
      <c r="H31" s="205"/>
      <c r="I31" s="24" t="s">
        <v>200</v>
      </c>
      <c r="J31" s="74" t="s">
        <v>94</v>
      </c>
      <c r="K31" s="181">
        <v>4800</v>
      </c>
      <c r="L31" s="559"/>
    </row>
    <row r="32" spans="1:12" ht="27" customHeight="1">
      <c r="A32" s="152"/>
      <c r="B32" s="196"/>
      <c r="C32" s="62"/>
      <c r="D32" s="46" t="s">
        <v>11</v>
      </c>
      <c r="E32" s="75">
        <v>25680</v>
      </c>
      <c r="F32" s="76">
        <f>K32</f>
        <v>26512</v>
      </c>
      <c r="G32" s="82"/>
      <c r="H32" s="205">
        <f t="shared" si="0"/>
        <v>832</v>
      </c>
      <c r="I32" s="24" t="s">
        <v>118</v>
      </c>
      <c r="J32" s="74"/>
      <c r="K32" s="181">
        <f>K33</f>
        <v>26512</v>
      </c>
      <c r="L32" s="171"/>
    </row>
    <row r="33" spans="1:12" ht="30.75" hidden="1" customHeight="1">
      <c r="A33" s="152"/>
      <c r="B33" s="196"/>
      <c r="C33" s="62"/>
      <c r="D33" s="20"/>
      <c r="E33" s="63"/>
      <c r="F33" s="64"/>
      <c r="G33" s="200"/>
      <c r="H33" s="202"/>
      <c r="I33" s="21" t="s">
        <v>201</v>
      </c>
      <c r="J33" s="74" t="s">
        <v>94</v>
      </c>
      <c r="K33" s="177">
        <v>26512</v>
      </c>
      <c r="L33" s="171"/>
    </row>
    <row r="34" spans="1:12" ht="30" customHeight="1">
      <c r="A34" s="152"/>
      <c r="B34" s="196"/>
      <c r="C34" s="62"/>
      <c r="D34" s="46" t="s">
        <v>12</v>
      </c>
      <c r="E34" s="75">
        <v>24072</v>
      </c>
      <c r="F34" s="76">
        <f>K34</f>
        <v>26535</v>
      </c>
      <c r="G34" s="82"/>
      <c r="H34" s="205">
        <f t="shared" si="0"/>
        <v>2463</v>
      </c>
      <c r="I34" s="24" t="s">
        <v>119</v>
      </c>
      <c r="J34" s="74"/>
      <c r="K34" s="181">
        <f>SUM(K35:K38)</f>
        <v>26535</v>
      </c>
      <c r="L34" s="192"/>
    </row>
    <row r="35" spans="1:12" ht="30.75" hidden="1" customHeight="1">
      <c r="A35" s="152"/>
      <c r="B35" s="196"/>
      <c r="C35" s="62"/>
      <c r="D35" s="68"/>
      <c r="E35" s="80"/>
      <c r="F35" s="78"/>
      <c r="G35" s="69"/>
      <c r="H35" s="204"/>
      <c r="I35" s="23" t="s">
        <v>259</v>
      </c>
      <c r="J35" s="37" t="s">
        <v>260</v>
      </c>
      <c r="K35" s="179">
        <v>11100</v>
      </c>
      <c r="L35" s="191"/>
    </row>
    <row r="36" spans="1:12" ht="30.75" hidden="1" customHeight="1">
      <c r="A36" s="152"/>
      <c r="B36" s="196"/>
      <c r="C36" s="62"/>
      <c r="D36" s="68"/>
      <c r="E36" s="80"/>
      <c r="F36" s="78"/>
      <c r="G36" s="69"/>
      <c r="H36" s="204"/>
      <c r="I36" s="23" t="s">
        <v>262</v>
      </c>
      <c r="J36" s="37" t="s">
        <v>261</v>
      </c>
      <c r="K36" s="179">
        <v>10608</v>
      </c>
      <c r="L36" s="191"/>
    </row>
    <row r="37" spans="1:12" ht="30.75" hidden="1" customHeight="1">
      <c r="A37" s="152"/>
      <c r="B37" s="196"/>
      <c r="C37" s="62"/>
      <c r="D37" s="68"/>
      <c r="E37" s="80"/>
      <c r="F37" s="78"/>
      <c r="G37" s="69"/>
      <c r="H37" s="204"/>
      <c r="I37" s="23" t="s">
        <v>263</v>
      </c>
      <c r="J37" s="37" t="s">
        <v>261</v>
      </c>
      <c r="K37" s="179">
        <v>2500</v>
      </c>
      <c r="L37" s="191"/>
    </row>
    <row r="38" spans="1:12" ht="30.75" hidden="1" customHeight="1">
      <c r="A38" s="152"/>
      <c r="B38" s="196"/>
      <c r="C38" s="62"/>
      <c r="D38" s="46"/>
      <c r="E38" s="72"/>
      <c r="F38" s="94"/>
      <c r="G38" s="82"/>
      <c r="H38" s="205"/>
      <c r="I38" s="24" t="s">
        <v>264</v>
      </c>
      <c r="J38" s="74" t="s">
        <v>94</v>
      </c>
      <c r="K38" s="181">
        <v>2327</v>
      </c>
      <c r="L38" s="193"/>
    </row>
    <row r="39" spans="1:12" ht="28.5" customHeight="1">
      <c r="A39" s="152"/>
      <c r="B39" s="196"/>
      <c r="C39" s="19" t="s">
        <v>13</v>
      </c>
      <c r="D39" s="20"/>
      <c r="E39" s="63">
        <f>E40+E44</f>
        <v>10200</v>
      </c>
      <c r="F39" s="64">
        <f>K39</f>
        <v>17060</v>
      </c>
      <c r="G39" s="200"/>
      <c r="H39" s="202">
        <f t="shared" si="0"/>
        <v>6860</v>
      </c>
      <c r="I39" s="21"/>
      <c r="J39" s="35"/>
      <c r="K39" s="177">
        <f>K40+K44</f>
        <v>17060</v>
      </c>
      <c r="L39" s="171"/>
    </row>
    <row r="40" spans="1:12" ht="30" customHeight="1">
      <c r="A40" s="152"/>
      <c r="B40" s="196"/>
      <c r="C40" s="65"/>
      <c r="D40" s="20" t="s">
        <v>53</v>
      </c>
      <c r="E40" s="63">
        <v>3000</v>
      </c>
      <c r="F40" s="64">
        <f>K40</f>
        <v>7060</v>
      </c>
      <c r="G40" s="200"/>
      <c r="H40" s="202">
        <f t="shared" si="0"/>
        <v>4060</v>
      </c>
      <c r="I40" s="21" t="s">
        <v>59</v>
      </c>
      <c r="J40" s="35"/>
      <c r="K40" s="177">
        <f>SUM(K41:K43)</f>
        <v>7060</v>
      </c>
      <c r="L40" s="171"/>
    </row>
    <row r="41" spans="1:12" ht="30.75" hidden="1" customHeight="1">
      <c r="A41" s="152"/>
      <c r="B41" s="196"/>
      <c r="C41" s="62"/>
      <c r="D41" s="197"/>
      <c r="E41" s="198"/>
      <c r="F41" s="69"/>
      <c r="G41" s="69"/>
      <c r="H41" s="203"/>
      <c r="I41" s="23" t="s">
        <v>203</v>
      </c>
      <c r="J41" s="37" t="s">
        <v>94</v>
      </c>
      <c r="K41" s="179">
        <v>3000</v>
      </c>
      <c r="L41" s="557" t="s">
        <v>214</v>
      </c>
    </row>
    <row r="42" spans="1:12" ht="30.75" hidden="1" customHeight="1">
      <c r="A42" s="152"/>
      <c r="B42" s="196"/>
      <c r="C42" s="62"/>
      <c r="D42" s="197"/>
      <c r="E42" s="198"/>
      <c r="F42" s="69"/>
      <c r="G42" s="69"/>
      <c r="H42" s="204"/>
      <c r="I42" s="23" t="s">
        <v>202</v>
      </c>
      <c r="J42" s="37" t="s">
        <v>94</v>
      </c>
      <c r="K42" s="179">
        <v>560</v>
      </c>
      <c r="L42" s="558"/>
    </row>
    <row r="43" spans="1:12" ht="30.75" hidden="1" customHeight="1">
      <c r="A43" s="152"/>
      <c r="B43" s="196"/>
      <c r="C43" s="62"/>
      <c r="D43" s="197"/>
      <c r="E43" s="198"/>
      <c r="F43" s="69"/>
      <c r="G43" s="69"/>
      <c r="H43" s="205"/>
      <c r="I43" s="23" t="s">
        <v>228</v>
      </c>
      <c r="J43" s="37" t="s">
        <v>94</v>
      </c>
      <c r="K43" s="181">
        <v>3500</v>
      </c>
      <c r="L43" s="559"/>
    </row>
    <row r="44" spans="1:12" ht="30" customHeight="1">
      <c r="A44" s="152"/>
      <c r="B44" s="196"/>
      <c r="C44" s="62"/>
      <c r="D44" s="20" t="s">
        <v>54</v>
      </c>
      <c r="E44" s="63">
        <v>7200</v>
      </c>
      <c r="F44" s="64">
        <f>K44</f>
        <v>10000</v>
      </c>
      <c r="G44" s="200"/>
      <c r="H44" s="202">
        <f t="shared" ref="H44:H57" si="2">F44-E44</f>
        <v>2800</v>
      </c>
      <c r="I44" s="21" t="s">
        <v>60</v>
      </c>
      <c r="J44" s="35"/>
      <c r="K44" s="177">
        <f>SUM(K45:K46)</f>
        <v>10000</v>
      </c>
      <c r="L44" s="171"/>
    </row>
    <row r="45" spans="1:12" ht="24" hidden="1" customHeight="1">
      <c r="A45" s="152"/>
      <c r="B45" s="196"/>
      <c r="C45" s="62"/>
      <c r="D45" s="66"/>
      <c r="E45" s="79"/>
      <c r="F45" s="77"/>
      <c r="G45" s="67"/>
      <c r="H45" s="203"/>
      <c r="I45" s="22" t="s">
        <v>229</v>
      </c>
      <c r="J45" s="37" t="s">
        <v>94</v>
      </c>
      <c r="K45" s="178">
        <v>5000</v>
      </c>
      <c r="L45" s="557"/>
    </row>
    <row r="46" spans="1:12" ht="24" hidden="1" customHeight="1">
      <c r="A46" s="152"/>
      <c r="B46" s="196"/>
      <c r="C46" s="196"/>
      <c r="D46" s="68"/>
      <c r="E46" s="80"/>
      <c r="F46" s="78"/>
      <c r="G46" s="69"/>
      <c r="H46" s="205"/>
      <c r="I46" s="24" t="s">
        <v>230</v>
      </c>
      <c r="J46" s="37" t="s">
        <v>94</v>
      </c>
      <c r="K46" s="181">
        <v>5000</v>
      </c>
      <c r="L46" s="559"/>
    </row>
    <row r="47" spans="1:12" ht="30" customHeight="1">
      <c r="A47" s="152"/>
      <c r="B47" s="196"/>
      <c r="C47" s="19" t="s">
        <v>35</v>
      </c>
      <c r="D47" s="20"/>
      <c r="E47" s="63">
        <f>E48+E53+E57+E77+E87+E89+E96+E98+E106</f>
        <v>92069</v>
      </c>
      <c r="F47" s="63">
        <f>F48+F53+F57+F77+F87+F89+F96+F98+F106</f>
        <v>98832</v>
      </c>
      <c r="G47" s="200"/>
      <c r="H47" s="202">
        <f t="shared" si="2"/>
        <v>6763</v>
      </c>
      <c r="I47" s="21"/>
      <c r="J47" s="35"/>
      <c r="K47" s="177"/>
      <c r="L47" s="171"/>
    </row>
    <row r="48" spans="1:12" ht="30" customHeight="1">
      <c r="A48" s="152"/>
      <c r="B48" s="196"/>
      <c r="C48" s="61"/>
      <c r="D48" s="20" t="s">
        <v>112</v>
      </c>
      <c r="E48" s="63">
        <v>0</v>
      </c>
      <c r="F48" s="64">
        <f>K48</f>
        <v>10725</v>
      </c>
      <c r="G48" s="200"/>
      <c r="H48" s="202">
        <f t="shared" si="2"/>
        <v>10725</v>
      </c>
      <c r="I48" s="22" t="s">
        <v>113</v>
      </c>
      <c r="J48" s="36"/>
      <c r="K48" s="177">
        <f>SUM(K50:K52)</f>
        <v>10725</v>
      </c>
      <c r="L48" s="171"/>
    </row>
    <row r="49" spans="1:12" ht="24" hidden="1" customHeight="1">
      <c r="A49" s="152"/>
      <c r="B49" s="196"/>
      <c r="C49" s="81"/>
      <c r="D49" s="66"/>
      <c r="E49" s="79"/>
      <c r="F49" s="77"/>
      <c r="G49" s="67"/>
      <c r="H49" s="203"/>
      <c r="I49" s="22" t="s">
        <v>114</v>
      </c>
      <c r="J49" s="36"/>
      <c r="K49" s="178"/>
      <c r="L49" s="557" t="s">
        <v>239</v>
      </c>
    </row>
    <row r="50" spans="1:12" ht="24" hidden="1" customHeight="1">
      <c r="A50" s="152"/>
      <c r="B50" s="196"/>
      <c r="C50" s="81"/>
      <c r="D50" s="68"/>
      <c r="E50" s="80"/>
      <c r="F50" s="78"/>
      <c r="G50" s="69"/>
      <c r="H50" s="204"/>
      <c r="I50" s="23" t="s">
        <v>250</v>
      </c>
      <c r="J50" s="37" t="s">
        <v>94</v>
      </c>
      <c r="K50" s="179">
        <v>9765</v>
      </c>
      <c r="L50" s="558"/>
    </row>
    <row r="51" spans="1:12" ht="24" hidden="1" customHeight="1">
      <c r="A51" s="152"/>
      <c r="B51" s="196"/>
      <c r="C51" s="81"/>
      <c r="D51" s="68"/>
      <c r="E51" s="80"/>
      <c r="F51" s="78"/>
      <c r="G51" s="69"/>
      <c r="H51" s="204"/>
      <c r="I51" s="23" t="s">
        <v>128</v>
      </c>
      <c r="J51" s="37"/>
      <c r="K51" s="179"/>
      <c r="L51" s="558"/>
    </row>
    <row r="52" spans="1:12" ht="24" hidden="1" customHeight="1">
      <c r="A52" s="152"/>
      <c r="B52" s="196"/>
      <c r="C52" s="81"/>
      <c r="D52" s="46"/>
      <c r="E52" s="75"/>
      <c r="F52" s="76"/>
      <c r="G52" s="82"/>
      <c r="H52" s="205"/>
      <c r="I52" s="24" t="s">
        <v>249</v>
      </c>
      <c r="J52" s="74" t="s">
        <v>94</v>
      </c>
      <c r="K52" s="181">
        <v>960</v>
      </c>
      <c r="L52" s="559"/>
    </row>
    <row r="53" spans="1:12" ht="30" customHeight="1">
      <c r="A53" s="152"/>
      <c r="B53" s="196"/>
      <c r="C53" s="81"/>
      <c r="D53" s="20" t="s">
        <v>47</v>
      </c>
      <c r="E53" s="63">
        <v>2920</v>
      </c>
      <c r="F53" s="64">
        <f>K53</f>
        <v>10320</v>
      </c>
      <c r="G53" s="200"/>
      <c r="H53" s="202">
        <f t="shared" si="2"/>
        <v>7400</v>
      </c>
      <c r="I53" s="21" t="s">
        <v>61</v>
      </c>
      <c r="J53" s="36"/>
      <c r="K53" s="177">
        <f>SUM(K54:K56)</f>
        <v>10320</v>
      </c>
      <c r="L53" s="171"/>
    </row>
    <row r="54" spans="1:12" ht="24" hidden="1" customHeight="1">
      <c r="A54" s="152"/>
      <c r="B54" s="196"/>
      <c r="C54" s="81"/>
      <c r="D54" s="68"/>
      <c r="E54" s="80"/>
      <c r="F54" s="78"/>
      <c r="G54" s="69"/>
      <c r="H54" s="203"/>
      <c r="I54" s="23" t="s">
        <v>129</v>
      </c>
      <c r="J54" s="36"/>
      <c r="K54" s="179"/>
      <c r="L54" s="557" t="s">
        <v>155</v>
      </c>
    </row>
    <row r="55" spans="1:12" ht="24" hidden="1" customHeight="1">
      <c r="A55" s="152"/>
      <c r="B55" s="196"/>
      <c r="C55" s="81"/>
      <c r="D55" s="68"/>
      <c r="E55" s="80"/>
      <c r="F55" s="78"/>
      <c r="G55" s="69"/>
      <c r="H55" s="204"/>
      <c r="I55" s="23" t="s">
        <v>95</v>
      </c>
      <c r="J55" s="37" t="s">
        <v>94</v>
      </c>
      <c r="K55" s="179">
        <v>320</v>
      </c>
      <c r="L55" s="558"/>
    </row>
    <row r="56" spans="1:12" ht="24" hidden="1" customHeight="1">
      <c r="A56" s="152"/>
      <c r="B56" s="196"/>
      <c r="C56" s="81"/>
      <c r="D56" s="46"/>
      <c r="E56" s="75"/>
      <c r="F56" s="76"/>
      <c r="G56" s="82"/>
      <c r="H56" s="205"/>
      <c r="I56" s="24" t="s">
        <v>130</v>
      </c>
      <c r="J56" s="74" t="s">
        <v>94</v>
      </c>
      <c r="K56" s="181">
        <v>10000</v>
      </c>
      <c r="L56" s="559"/>
    </row>
    <row r="57" spans="1:12" ht="30" customHeight="1">
      <c r="A57" s="152"/>
      <c r="B57" s="196"/>
      <c r="C57" s="62"/>
      <c r="D57" s="46" t="s">
        <v>15</v>
      </c>
      <c r="E57" s="75">
        <v>20811</v>
      </c>
      <c r="F57" s="76">
        <f>K57</f>
        <v>28959</v>
      </c>
      <c r="G57" s="82"/>
      <c r="H57" s="202">
        <f t="shared" si="2"/>
        <v>8148</v>
      </c>
      <c r="I57" s="23" t="s">
        <v>62</v>
      </c>
      <c r="J57" s="35"/>
      <c r="K57" s="181">
        <f>SUM(K59:K76)</f>
        <v>28959</v>
      </c>
      <c r="L57" s="171"/>
    </row>
    <row r="58" spans="1:12" ht="19.5" hidden="1" customHeight="1">
      <c r="A58" s="152"/>
      <c r="B58" s="196"/>
      <c r="C58" s="62"/>
      <c r="D58" s="66"/>
      <c r="E58" s="70"/>
      <c r="F58" s="95"/>
      <c r="G58" s="67"/>
      <c r="H58" s="203"/>
      <c r="I58" s="22" t="s">
        <v>48</v>
      </c>
      <c r="J58" s="36"/>
      <c r="K58" s="178"/>
      <c r="L58" s="557" t="s">
        <v>150</v>
      </c>
    </row>
    <row r="59" spans="1:12" ht="19.5" hidden="1" customHeight="1">
      <c r="A59" s="152"/>
      <c r="B59" s="196"/>
      <c r="C59" s="62"/>
      <c r="D59" s="68"/>
      <c r="E59" s="71"/>
      <c r="F59" s="90"/>
      <c r="G59" s="69"/>
      <c r="H59" s="204"/>
      <c r="I59" s="23" t="s">
        <v>141</v>
      </c>
      <c r="J59" s="37" t="s">
        <v>94</v>
      </c>
      <c r="K59" s="179">
        <v>2400</v>
      </c>
      <c r="L59" s="558"/>
    </row>
    <row r="60" spans="1:12" ht="19.5" hidden="1" customHeight="1">
      <c r="A60" s="152"/>
      <c r="B60" s="196"/>
      <c r="C60" s="62"/>
      <c r="D60" s="68"/>
      <c r="E60" s="71"/>
      <c r="F60" s="90"/>
      <c r="G60" s="69"/>
      <c r="H60" s="204"/>
      <c r="I60" s="23" t="s">
        <v>140</v>
      </c>
      <c r="J60" s="37" t="s">
        <v>94</v>
      </c>
      <c r="K60" s="179">
        <v>2500</v>
      </c>
      <c r="L60" s="558"/>
    </row>
    <row r="61" spans="1:12" ht="19.5" hidden="1" customHeight="1">
      <c r="A61" s="152"/>
      <c r="B61" s="196"/>
      <c r="C61" s="62"/>
      <c r="D61" s="68"/>
      <c r="E61" s="71"/>
      <c r="F61" s="90"/>
      <c r="G61" s="69"/>
      <c r="H61" s="204"/>
      <c r="I61" s="23" t="s">
        <v>142</v>
      </c>
      <c r="J61" s="37" t="s">
        <v>94</v>
      </c>
      <c r="K61" s="179">
        <v>1212</v>
      </c>
      <c r="L61" s="558"/>
    </row>
    <row r="62" spans="1:12" ht="19.5" hidden="1" customHeight="1">
      <c r="A62" s="152"/>
      <c r="B62" s="196"/>
      <c r="C62" s="62"/>
      <c r="D62" s="68"/>
      <c r="E62" s="71"/>
      <c r="F62" s="90"/>
      <c r="G62" s="69"/>
      <c r="H62" s="204"/>
      <c r="I62" s="23" t="s">
        <v>251</v>
      </c>
      <c r="J62" s="37" t="s">
        <v>94</v>
      </c>
      <c r="K62" s="179">
        <v>5756</v>
      </c>
      <c r="L62" s="558"/>
    </row>
    <row r="63" spans="1:12" ht="19.5" hidden="1" customHeight="1">
      <c r="A63" s="152"/>
      <c r="B63" s="196"/>
      <c r="C63" s="62"/>
      <c r="D63" s="68"/>
      <c r="E63" s="71"/>
      <c r="F63" s="90"/>
      <c r="G63" s="69"/>
      <c r="H63" s="204"/>
      <c r="I63" s="23" t="s">
        <v>143</v>
      </c>
      <c r="J63" s="37"/>
      <c r="K63" s="179"/>
      <c r="L63" s="172"/>
    </row>
    <row r="64" spans="1:12" ht="19.5" hidden="1" customHeight="1">
      <c r="A64" s="152"/>
      <c r="B64" s="196"/>
      <c r="C64" s="62"/>
      <c r="D64" s="68"/>
      <c r="E64" s="71"/>
      <c r="F64" s="90"/>
      <c r="G64" s="69"/>
      <c r="H64" s="204"/>
      <c r="I64" s="23" t="s">
        <v>144</v>
      </c>
      <c r="J64" s="37" t="s">
        <v>94</v>
      </c>
      <c r="K64" s="179">
        <v>360</v>
      </c>
      <c r="L64" s="172"/>
    </row>
    <row r="65" spans="1:12" ht="19.5" hidden="1" customHeight="1">
      <c r="A65" s="152"/>
      <c r="B65" s="196"/>
      <c r="C65" s="62"/>
      <c r="D65" s="68"/>
      <c r="E65" s="71"/>
      <c r="F65" s="90"/>
      <c r="G65" s="69"/>
      <c r="H65" s="204"/>
      <c r="I65" s="23" t="s">
        <v>96</v>
      </c>
      <c r="J65" s="37" t="s">
        <v>94</v>
      </c>
      <c r="K65" s="179">
        <v>120</v>
      </c>
      <c r="L65" s="173"/>
    </row>
    <row r="66" spans="1:12" ht="19.5" hidden="1" customHeight="1">
      <c r="A66" s="153"/>
      <c r="B66" s="107"/>
      <c r="C66" s="73"/>
      <c r="D66" s="46"/>
      <c r="E66" s="72"/>
      <c r="F66" s="94"/>
      <c r="G66" s="82"/>
      <c r="H66" s="205"/>
      <c r="I66" s="24" t="s">
        <v>145</v>
      </c>
      <c r="J66" s="74" t="s">
        <v>94</v>
      </c>
      <c r="K66" s="181">
        <v>500</v>
      </c>
      <c r="L66" s="172"/>
    </row>
    <row r="67" spans="1:12" ht="19.5" hidden="1" customHeight="1">
      <c r="A67" s="152"/>
      <c r="B67" s="196"/>
      <c r="C67" s="62"/>
      <c r="D67" s="68"/>
      <c r="E67" s="71"/>
      <c r="F67" s="90"/>
      <c r="G67" s="69"/>
      <c r="H67" s="204"/>
      <c r="I67" s="23" t="s">
        <v>49</v>
      </c>
      <c r="J67" s="37"/>
      <c r="K67" s="179"/>
      <c r="L67" s="172"/>
    </row>
    <row r="68" spans="1:12" ht="19.5" hidden="1" customHeight="1">
      <c r="A68" s="152"/>
      <c r="B68" s="196"/>
      <c r="C68" s="62"/>
      <c r="D68" s="68"/>
      <c r="E68" s="71"/>
      <c r="F68" s="90"/>
      <c r="G68" s="69"/>
      <c r="H68" s="204"/>
      <c r="I68" s="23" t="s">
        <v>97</v>
      </c>
      <c r="J68" s="37" t="s">
        <v>94</v>
      </c>
      <c r="K68" s="179">
        <v>2400</v>
      </c>
      <c r="L68" s="172"/>
    </row>
    <row r="69" spans="1:12" ht="19.5" hidden="1" customHeight="1">
      <c r="A69" s="152"/>
      <c r="B69" s="196"/>
      <c r="C69" s="62"/>
      <c r="D69" s="68"/>
      <c r="E69" s="71"/>
      <c r="F69" s="90"/>
      <c r="G69" s="69"/>
      <c r="H69" s="204"/>
      <c r="I69" s="23" t="s">
        <v>98</v>
      </c>
      <c r="J69" s="37" t="s">
        <v>94</v>
      </c>
      <c r="K69" s="179">
        <v>1000</v>
      </c>
      <c r="L69" s="172"/>
    </row>
    <row r="70" spans="1:12" ht="19.5" hidden="1" customHeight="1">
      <c r="A70" s="152"/>
      <c r="B70" s="196"/>
      <c r="C70" s="62"/>
      <c r="D70" s="68"/>
      <c r="E70" s="71"/>
      <c r="F70" s="90"/>
      <c r="G70" s="69"/>
      <c r="H70" s="204"/>
      <c r="I70" s="23" t="s">
        <v>99</v>
      </c>
      <c r="J70" s="37" t="s">
        <v>94</v>
      </c>
      <c r="K70" s="179">
        <v>3600</v>
      </c>
      <c r="L70" s="172"/>
    </row>
    <row r="71" spans="1:12" ht="19.5" hidden="1" customHeight="1">
      <c r="A71" s="152"/>
      <c r="B71" s="196"/>
      <c r="C71" s="62"/>
      <c r="D71" s="68"/>
      <c r="E71" s="71"/>
      <c r="F71" s="90"/>
      <c r="G71" s="69"/>
      <c r="H71" s="204"/>
      <c r="I71" s="23" t="s">
        <v>146</v>
      </c>
      <c r="J71" s="37"/>
      <c r="K71" s="179"/>
      <c r="L71" s="172"/>
    </row>
    <row r="72" spans="1:12" ht="19.5" hidden="1" customHeight="1">
      <c r="A72" s="152"/>
      <c r="B72" s="196"/>
      <c r="C72" s="62"/>
      <c r="D72" s="68"/>
      <c r="E72" s="71"/>
      <c r="F72" s="90"/>
      <c r="G72" s="69"/>
      <c r="H72" s="204"/>
      <c r="I72" s="23" t="s">
        <v>147</v>
      </c>
      <c r="J72" s="37" t="s">
        <v>94</v>
      </c>
      <c r="K72" s="179">
        <v>5040</v>
      </c>
      <c r="L72" s="172"/>
    </row>
    <row r="73" spans="1:12" ht="19.5" hidden="1" customHeight="1">
      <c r="A73" s="152"/>
      <c r="B73" s="196"/>
      <c r="C73" s="62"/>
      <c r="D73" s="68"/>
      <c r="E73" s="71"/>
      <c r="F73" s="90"/>
      <c r="G73" s="69"/>
      <c r="H73" s="204"/>
      <c r="I73" s="23" t="s">
        <v>148</v>
      </c>
      <c r="J73" s="37" t="s">
        <v>94</v>
      </c>
      <c r="K73" s="179">
        <v>671</v>
      </c>
      <c r="L73" s="172"/>
    </row>
    <row r="74" spans="1:12" ht="19.5" hidden="1" customHeight="1">
      <c r="A74" s="152"/>
      <c r="B74" s="196"/>
      <c r="C74" s="62"/>
      <c r="D74" s="68"/>
      <c r="E74" s="71"/>
      <c r="F74" s="90"/>
      <c r="G74" s="69"/>
      <c r="H74" s="204"/>
      <c r="I74" s="23" t="s">
        <v>50</v>
      </c>
      <c r="J74" s="37"/>
      <c r="K74" s="179"/>
      <c r="L74" s="172"/>
    </row>
    <row r="75" spans="1:12" ht="19.5" hidden="1" customHeight="1">
      <c r="A75" s="152"/>
      <c r="B75" s="196"/>
      <c r="C75" s="62"/>
      <c r="D75" s="68"/>
      <c r="E75" s="71"/>
      <c r="F75" s="90"/>
      <c r="G75" s="69"/>
      <c r="H75" s="204"/>
      <c r="I75" s="23" t="s">
        <v>149</v>
      </c>
      <c r="J75" s="37" t="s">
        <v>94</v>
      </c>
      <c r="K75" s="179">
        <v>400</v>
      </c>
      <c r="L75" s="172"/>
    </row>
    <row r="76" spans="1:12" ht="19.5" hidden="1" customHeight="1">
      <c r="A76" s="152"/>
      <c r="B76" s="196"/>
      <c r="C76" s="62"/>
      <c r="D76" s="46"/>
      <c r="E76" s="72"/>
      <c r="F76" s="94"/>
      <c r="G76" s="82"/>
      <c r="H76" s="205"/>
      <c r="I76" s="24" t="s">
        <v>265</v>
      </c>
      <c r="J76" s="37" t="s">
        <v>94</v>
      </c>
      <c r="K76" s="181">
        <v>3000</v>
      </c>
      <c r="L76" s="173"/>
    </row>
    <row r="77" spans="1:12" ht="30" customHeight="1">
      <c r="A77" s="152"/>
      <c r="B77" s="196"/>
      <c r="C77" s="62"/>
      <c r="D77" s="84" t="s">
        <v>16</v>
      </c>
      <c r="E77" s="198">
        <v>7700</v>
      </c>
      <c r="F77" s="69">
        <f>K77</f>
        <v>8008</v>
      </c>
      <c r="G77" s="69"/>
      <c r="H77" s="202">
        <f t="shared" ref="H77:H96" si="3">F77-E77</f>
        <v>308</v>
      </c>
      <c r="I77" s="25" t="s">
        <v>63</v>
      </c>
      <c r="J77" s="35"/>
      <c r="K77" s="179">
        <f>SUM(K78:K86)</f>
        <v>8008</v>
      </c>
      <c r="L77" s="171"/>
    </row>
    <row r="78" spans="1:12" ht="21" hidden="1" customHeight="1">
      <c r="A78" s="152"/>
      <c r="B78" s="196"/>
      <c r="C78" s="62"/>
      <c r="D78" s="85"/>
      <c r="E78" s="105"/>
      <c r="F78" s="67"/>
      <c r="G78" s="67"/>
      <c r="H78" s="203"/>
      <c r="I78" s="22" t="s">
        <v>55</v>
      </c>
      <c r="J78" s="36"/>
      <c r="K78" s="178"/>
      <c r="L78" s="560"/>
    </row>
    <row r="79" spans="1:12" ht="21" hidden="1" customHeight="1">
      <c r="A79" s="152"/>
      <c r="B79" s="196"/>
      <c r="C79" s="62"/>
      <c r="D79" s="197"/>
      <c r="E79" s="198"/>
      <c r="F79" s="69"/>
      <c r="G79" s="69"/>
      <c r="H79" s="204"/>
      <c r="I79" s="23" t="s">
        <v>100</v>
      </c>
      <c r="J79" s="37" t="s">
        <v>94</v>
      </c>
      <c r="K79" s="179">
        <v>4200</v>
      </c>
      <c r="L79" s="561"/>
    </row>
    <row r="80" spans="1:12" ht="21" hidden="1" customHeight="1">
      <c r="A80" s="152"/>
      <c r="B80" s="196"/>
      <c r="C80" s="62"/>
      <c r="D80" s="197"/>
      <c r="E80" s="198"/>
      <c r="F80" s="69"/>
      <c r="G80" s="69"/>
      <c r="H80" s="204"/>
      <c r="I80" s="23" t="s">
        <v>204</v>
      </c>
      <c r="J80" s="37" t="s">
        <v>94</v>
      </c>
      <c r="K80" s="179">
        <v>420</v>
      </c>
      <c r="L80" s="561"/>
    </row>
    <row r="81" spans="1:12" ht="21" hidden="1" customHeight="1">
      <c r="A81" s="152"/>
      <c r="B81" s="196"/>
      <c r="C81" s="62"/>
      <c r="D81" s="197"/>
      <c r="E81" s="198"/>
      <c r="F81" s="69"/>
      <c r="G81" s="69"/>
      <c r="H81" s="204"/>
      <c r="I81" s="23" t="s">
        <v>51</v>
      </c>
      <c r="J81" s="37"/>
      <c r="K81" s="179"/>
      <c r="L81" s="561"/>
    </row>
    <row r="82" spans="1:12" ht="21" hidden="1" customHeight="1">
      <c r="A82" s="152"/>
      <c r="B82" s="196"/>
      <c r="C82" s="62"/>
      <c r="D82" s="197"/>
      <c r="E82" s="198"/>
      <c r="F82" s="69"/>
      <c r="G82" s="69"/>
      <c r="H82" s="204"/>
      <c r="I82" s="23" t="s">
        <v>101</v>
      </c>
      <c r="J82" s="37" t="s">
        <v>94</v>
      </c>
      <c r="K82" s="179">
        <v>1680</v>
      </c>
      <c r="L82" s="561"/>
    </row>
    <row r="83" spans="1:12" ht="21" hidden="1" customHeight="1">
      <c r="A83" s="152"/>
      <c r="B83" s="196"/>
      <c r="C83" s="62"/>
      <c r="D83" s="197"/>
      <c r="E83" s="198"/>
      <c r="F83" s="69"/>
      <c r="G83" s="69"/>
      <c r="H83" s="204"/>
      <c r="I83" s="23" t="s">
        <v>205</v>
      </c>
      <c r="J83" s="37" t="s">
        <v>94</v>
      </c>
      <c r="K83" s="179">
        <v>168</v>
      </c>
      <c r="L83" s="561"/>
    </row>
    <row r="84" spans="1:12" ht="21" hidden="1" customHeight="1">
      <c r="A84" s="152"/>
      <c r="B84" s="196"/>
      <c r="C84" s="62"/>
      <c r="D84" s="197"/>
      <c r="E84" s="198"/>
      <c r="F84" s="69"/>
      <c r="G84" s="69"/>
      <c r="H84" s="204"/>
      <c r="I84" s="23" t="s">
        <v>52</v>
      </c>
      <c r="J84" s="37"/>
      <c r="K84" s="179"/>
      <c r="L84" s="561"/>
    </row>
    <row r="85" spans="1:12" ht="21" hidden="1" customHeight="1">
      <c r="A85" s="152"/>
      <c r="B85" s="196"/>
      <c r="C85" s="62"/>
      <c r="D85" s="197"/>
      <c r="E85" s="198"/>
      <c r="F85" s="69"/>
      <c r="G85" s="69"/>
      <c r="H85" s="204"/>
      <c r="I85" s="23" t="s">
        <v>102</v>
      </c>
      <c r="J85" s="37" t="s">
        <v>94</v>
      </c>
      <c r="K85" s="179">
        <v>1400</v>
      </c>
      <c r="L85" s="561"/>
    </row>
    <row r="86" spans="1:12" ht="21" hidden="1" customHeight="1">
      <c r="A86" s="152"/>
      <c r="B86" s="196"/>
      <c r="C86" s="62"/>
      <c r="D86" s="86"/>
      <c r="E86" s="87"/>
      <c r="F86" s="82"/>
      <c r="G86" s="82"/>
      <c r="H86" s="205"/>
      <c r="I86" s="24" t="s">
        <v>206</v>
      </c>
      <c r="J86" s="74" t="s">
        <v>94</v>
      </c>
      <c r="K86" s="181">
        <v>140</v>
      </c>
      <c r="L86" s="562"/>
    </row>
    <row r="87" spans="1:12" ht="30" customHeight="1">
      <c r="A87" s="152"/>
      <c r="B87" s="196"/>
      <c r="C87" s="62"/>
      <c r="D87" s="20" t="s">
        <v>17</v>
      </c>
      <c r="E87" s="63">
        <v>8400</v>
      </c>
      <c r="F87" s="64">
        <f>K87</f>
        <v>8400</v>
      </c>
      <c r="G87" s="200"/>
      <c r="H87" s="202" t="s">
        <v>268</v>
      </c>
      <c r="I87" s="21" t="s">
        <v>120</v>
      </c>
      <c r="J87" s="35"/>
      <c r="K87" s="177">
        <f>SUM(K88)</f>
        <v>8400</v>
      </c>
      <c r="L87" s="171"/>
    </row>
    <row r="88" spans="1:12" ht="19.5" hidden="1" customHeight="1">
      <c r="A88" s="152"/>
      <c r="B88" s="196"/>
      <c r="C88" s="62"/>
      <c r="D88" s="20"/>
      <c r="E88" s="63"/>
      <c r="F88" s="64"/>
      <c r="G88" s="200"/>
      <c r="H88" s="202"/>
      <c r="I88" s="21" t="s">
        <v>154</v>
      </c>
      <c r="J88" s="35" t="s">
        <v>94</v>
      </c>
      <c r="K88" s="177">
        <v>8400</v>
      </c>
      <c r="L88" s="171"/>
    </row>
    <row r="89" spans="1:12" ht="30" customHeight="1">
      <c r="A89" s="152"/>
      <c r="B89" s="196"/>
      <c r="C89" s="62"/>
      <c r="D89" s="20" t="s">
        <v>18</v>
      </c>
      <c r="E89" s="63">
        <v>5000</v>
      </c>
      <c r="F89" s="64">
        <f>K89</f>
        <v>12570</v>
      </c>
      <c r="G89" s="200"/>
      <c r="H89" s="202">
        <f t="shared" si="3"/>
        <v>7570</v>
      </c>
      <c r="I89" s="21" t="s">
        <v>121</v>
      </c>
      <c r="J89" s="35"/>
      <c r="K89" s="177">
        <f>SUM(K90:K95)</f>
        <v>12570</v>
      </c>
      <c r="L89" s="171"/>
    </row>
    <row r="90" spans="1:12" ht="21" hidden="1" customHeight="1">
      <c r="A90" s="152"/>
      <c r="B90" s="196"/>
      <c r="C90" s="62"/>
      <c r="D90" s="66"/>
      <c r="E90" s="79"/>
      <c r="F90" s="77"/>
      <c r="G90" s="67"/>
      <c r="H90" s="203"/>
      <c r="I90" s="22" t="s">
        <v>131</v>
      </c>
      <c r="J90" s="37" t="s">
        <v>94</v>
      </c>
      <c r="K90" s="178">
        <v>1300</v>
      </c>
      <c r="L90" s="557" t="s">
        <v>139</v>
      </c>
    </row>
    <row r="91" spans="1:12" ht="21" hidden="1" customHeight="1">
      <c r="A91" s="152"/>
      <c r="B91" s="196"/>
      <c r="C91" s="62"/>
      <c r="D91" s="68"/>
      <c r="E91" s="80"/>
      <c r="F91" s="78"/>
      <c r="G91" s="69"/>
      <c r="H91" s="204"/>
      <c r="I91" s="23" t="s">
        <v>132</v>
      </c>
      <c r="J91" s="37" t="s">
        <v>94</v>
      </c>
      <c r="K91" s="179">
        <v>1000</v>
      </c>
      <c r="L91" s="558"/>
    </row>
    <row r="92" spans="1:12" ht="21" hidden="1" customHeight="1">
      <c r="A92" s="152"/>
      <c r="B92" s="196"/>
      <c r="C92" s="62"/>
      <c r="D92" s="68"/>
      <c r="E92" s="80"/>
      <c r="F92" s="78"/>
      <c r="G92" s="69"/>
      <c r="H92" s="204"/>
      <c r="I92" s="23" t="s">
        <v>177</v>
      </c>
      <c r="J92" s="37" t="s">
        <v>94</v>
      </c>
      <c r="K92" s="179">
        <v>450</v>
      </c>
      <c r="L92" s="558"/>
    </row>
    <row r="93" spans="1:12" ht="21" hidden="1" customHeight="1">
      <c r="A93" s="152"/>
      <c r="B93" s="196"/>
      <c r="C93" s="62"/>
      <c r="D93" s="68"/>
      <c r="E93" s="80"/>
      <c r="F93" s="78"/>
      <c r="G93" s="69"/>
      <c r="H93" s="204"/>
      <c r="I93" s="23" t="s">
        <v>133</v>
      </c>
      <c r="J93" s="37" t="s">
        <v>94</v>
      </c>
      <c r="K93" s="179">
        <v>520</v>
      </c>
      <c r="L93" s="558"/>
    </row>
    <row r="94" spans="1:12" ht="21" hidden="1" customHeight="1">
      <c r="A94" s="152"/>
      <c r="B94" s="196"/>
      <c r="C94" s="62"/>
      <c r="D94" s="68"/>
      <c r="E94" s="80"/>
      <c r="F94" s="78"/>
      <c r="G94" s="69"/>
      <c r="H94" s="204"/>
      <c r="I94" s="23" t="s">
        <v>134</v>
      </c>
      <c r="J94" s="37" t="s">
        <v>94</v>
      </c>
      <c r="K94" s="179">
        <v>1300</v>
      </c>
      <c r="L94" s="558"/>
    </row>
    <row r="95" spans="1:12" ht="21" hidden="1" customHeight="1">
      <c r="A95" s="152"/>
      <c r="B95" s="196"/>
      <c r="C95" s="62"/>
      <c r="D95" s="46"/>
      <c r="E95" s="75"/>
      <c r="F95" s="76"/>
      <c r="G95" s="82"/>
      <c r="H95" s="205"/>
      <c r="I95" s="24" t="s">
        <v>266</v>
      </c>
      <c r="J95" s="37" t="s">
        <v>94</v>
      </c>
      <c r="K95" s="181">
        <v>8000</v>
      </c>
      <c r="L95" s="559"/>
    </row>
    <row r="96" spans="1:12" ht="30" customHeight="1">
      <c r="A96" s="152"/>
      <c r="B96" s="196"/>
      <c r="C96" s="62"/>
      <c r="D96" s="46" t="s">
        <v>212</v>
      </c>
      <c r="E96" s="75">
        <v>39000</v>
      </c>
      <c r="F96" s="76">
        <f>K96</f>
        <v>0</v>
      </c>
      <c r="G96" s="200" t="s">
        <v>32</v>
      </c>
      <c r="H96" s="205">
        <f t="shared" si="3"/>
        <v>-39000</v>
      </c>
      <c r="I96" s="21" t="s">
        <v>122</v>
      </c>
      <c r="J96" s="35"/>
      <c r="K96" s="181">
        <f>K97</f>
        <v>0</v>
      </c>
      <c r="L96" s="192"/>
    </row>
    <row r="97" spans="1:12" ht="19.5" hidden="1" customHeight="1">
      <c r="A97" s="152"/>
      <c r="B97" s="196"/>
      <c r="C97" s="62"/>
      <c r="D97" s="68"/>
      <c r="E97" s="80"/>
      <c r="F97" s="78"/>
      <c r="G97" s="69"/>
      <c r="H97" s="204"/>
      <c r="I97" s="23" t="s">
        <v>213</v>
      </c>
      <c r="J97" s="37" t="s">
        <v>94</v>
      </c>
      <c r="K97" s="179">
        <v>0</v>
      </c>
      <c r="L97" s="192"/>
    </row>
    <row r="98" spans="1:12" ht="30" customHeight="1">
      <c r="A98" s="152"/>
      <c r="B98" s="196"/>
      <c r="C98" s="62"/>
      <c r="D98" s="46" t="s">
        <v>19</v>
      </c>
      <c r="E98" s="75">
        <v>5838</v>
      </c>
      <c r="F98" s="76">
        <f>K98</f>
        <v>13850</v>
      </c>
      <c r="G98" s="82"/>
      <c r="H98" s="205">
        <f t="shared" ref="H98" si="4">F98-E98</f>
        <v>8012</v>
      </c>
      <c r="I98" s="24" t="s">
        <v>123</v>
      </c>
      <c r="J98" s="74"/>
      <c r="K98" s="181">
        <f>SUM(K99:K104)</f>
        <v>13850</v>
      </c>
      <c r="L98" s="192"/>
    </row>
    <row r="99" spans="1:12" ht="21" hidden="1" customHeight="1">
      <c r="A99" s="152"/>
      <c r="B99" s="196"/>
      <c r="C99" s="62"/>
      <c r="D99" s="68"/>
      <c r="E99" s="71"/>
      <c r="F99" s="90"/>
      <c r="G99" s="69"/>
      <c r="H99" s="204"/>
      <c r="I99" s="23" t="s">
        <v>215</v>
      </c>
      <c r="J99" s="37" t="s">
        <v>94</v>
      </c>
      <c r="K99" s="179">
        <v>5400</v>
      </c>
      <c r="L99" s="557" t="s">
        <v>176</v>
      </c>
    </row>
    <row r="100" spans="1:12" ht="21" hidden="1" customHeight="1">
      <c r="A100" s="152"/>
      <c r="B100" s="196"/>
      <c r="C100" s="62"/>
      <c r="D100" s="68"/>
      <c r="E100" s="71"/>
      <c r="F100" s="90"/>
      <c r="G100" s="69"/>
      <c r="H100" s="204"/>
      <c r="I100" s="23" t="s">
        <v>243</v>
      </c>
      <c r="J100" s="37" t="s">
        <v>94</v>
      </c>
      <c r="K100" s="179">
        <v>3600</v>
      </c>
      <c r="L100" s="558"/>
    </row>
    <row r="101" spans="1:12" ht="21" hidden="1" customHeight="1">
      <c r="A101" s="152"/>
      <c r="B101" s="196"/>
      <c r="C101" s="62"/>
      <c r="D101" s="68"/>
      <c r="E101" s="71"/>
      <c r="F101" s="90"/>
      <c r="G101" s="69"/>
      <c r="H101" s="204"/>
      <c r="I101" s="23" t="s">
        <v>151</v>
      </c>
      <c r="J101" s="37" t="s">
        <v>94</v>
      </c>
      <c r="K101" s="179">
        <v>50</v>
      </c>
      <c r="L101" s="172" t="s">
        <v>218</v>
      </c>
    </row>
    <row r="102" spans="1:12" ht="21" hidden="1" customHeight="1">
      <c r="A102" s="152"/>
      <c r="B102" s="196"/>
      <c r="C102" s="62"/>
      <c r="D102" s="68"/>
      <c r="E102" s="71"/>
      <c r="F102" s="90"/>
      <c r="G102" s="69"/>
      <c r="H102" s="204"/>
      <c r="I102" s="23" t="s">
        <v>219</v>
      </c>
      <c r="J102" s="37" t="s">
        <v>94</v>
      </c>
      <c r="K102" s="179">
        <v>3000</v>
      </c>
      <c r="L102" s="172"/>
    </row>
    <row r="103" spans="1:12" ht="21" hidden="1" customHeight="1">
      <c r="A103" s="152"/>
      <c r="B103" s="196"/>
      <c r="C103" s="196"/>
      <c r="D103" s="197"/>
      <c r="E103" s="198"/>
      <c r="F103" s="69"/>
      <c r="G103" s="69"/>
      <c r="H103" s="204"/>
      <c r="I103" s="23" t="s">
        <v>152</v>
      </c>
      <c r="J103" s="37" t="s">
        <v>94</v>
      </c>
      <c r="K103" s="179">
        <v>600</v>
      </c>
      <c r="L103" s="172"/>
    </row>
    <row r="104" spans="1:12" ht="21" hidden="1" customHeight="1">
      <c r="A104" s="152"/>
      <c r="B104" s="196"/>
      <c r="C104" s="196"/>
      <c r="D104" s="197"/>
      <c r="E104" s="198"/>
      <c r="F104" s="69"/>
      <c r="G104" s="69"/>
      <c r="H104" s="204"/>
      <c r="I104" s="23" t="s">
        <v>210</v>
      </c>
      <c r="J104" s="37" t="s">
        <v>94</v>
      </c>
      <c r="K104" s="179">
        <v>1200</v>
      </c>
      <c r="L104" s="172"/>
    </row>
    <row r="105" spans="1:12" ht="21" hidden="1" customHeight="1">
      <c r="A105" s="152"/>
      <c r="B105" s="196"/>
      <c r="C105" s="196"/>
      <c r="D105" s="125"/>
      <c r="E105" s="198"/>
      <c r="F105" s="69"/>
      <c r="G105" s="69"/>
      <c r="H105" s="205"/>
      <c r="I105" s="24" t="s">
        <v>231</v>
      </c>
      <c r="J105" s="37" t="s">
        <v>94</v>
      </c>
      <c r="K105" s="181">
        <v>1200</v>
      </c>
      <c r="L105" s="173"/>
    </row>
    <row r="106" spans="1:12" ht="30" customHeight="1">
      <c r="A106" s="152"/>
      <c r="B106" s="196"/>
      <c r="C106" s="196"/>
      <c r="D106" s="199" t="s">
        <v>20</v>
      </c>
      <c r="E106" s="56">
        <v>2400</v>
      </c>
      <c r="F106" s="200">
        <f>K106</f>
        <v>6000</v>
      </c>
      <c r="G106" s="200"/>
      <c r="H106" s="202">
        <f>F106-E106</f>
        <v>3600</v>
      </c>
      <c r="I106" s="21" t="s">
        <v>124</v>
      </c>
      <c r="J106" s="35"/>
      <c r="K106" s="177">
        <f>SUM(K107:K108)</f>
        <v>6000</v>
      </c>
      <c r="L106" s="171"/>
    </row>
    <row r="107" spans="1:12" ht="21" hidden="1" customHeight="1">
      <c r="A107" s="152"/>
      <c r="B107" s="196"/>
      <c r="C107" s="196"/>
      <c r="D107" s="125"/>
      <c r="E107" s="198"/>
      <c r="F107" s="69"/>
      <c r="G107" s="69"/>
      <c r="H107" s="203"/>
      <c r="I107" s="23" t="s">
        <v>232</v>
      </c>
      <c r="J107" s="37" t="s">
        <v>94</v>
      </c>
      <c r="K107" s="178">
        <v>4800</v>
      </c>
      <c r="L107" s="190" t="s">
        <v>234</v>
      </c>
    </row>
    <row r="108" spans="1:12" ht="21" hidden="1" customHeight="1">
      <c r="A108" s="152"/>
      <c r="B108" s="196"/>
      <c r="C108" s="107"/>
      <c r="D108" s="168"/>
      <c r="E108" s="87"/>
      <c r="F108" s="82"/>
      <c r="G108" s="82"/>
      <c r="H108" s="205"/>
      <c r="I108" s="24" t="s">
        <v>233</v>
      </c>
      <c r="J108" s="37" t="s">
        <v>94</v>
      </c>
      <c r="K108" s="181">
        <v>1200</v>
      </c>
      <c r="L108" s="192"/>
    </row>
    <row r="109" spans="1:12" ht="30" customHeight="1">
      <c r="A109" s="152"/>
      <c r="B109" s="196"/>
      <c r="C109" s="563" t="s">
        <v>36</v>
      </c>
      <c r="D109" s="564"/>
      <c r="E109" s="63">
        <v>3650</v>
      </c>
      <c r="F109" s="64">
        <f>F110</f>
        <v>21200</v>
      </c>
      <c r="G109" s="117"/>
      <c r="H109" s="202">
        <f>F109-E109</f>
        <v>17550</v>
      </c>
      <c r="I109" s="21"/>
      <c r="J109" s="35"/>
      <c r="K109" s="177"/>
      <c r="L109" s="171"/>
    </row>
    <row r="110" spans="1:12" ht="30" customHeight="1">
      <c r="A110" s="152"/>
      <c r="B110" s="196"/>
      <c r="C110" s="565"/>
      <c r="D110" s="46" t="s">
        <v>21</v>
      </c>
      <c r="E110" s="75">
        <v>3650</v>
      </c>
      <c r="F110" s="76">
        <f>K110</f>
        <v>21200</v>
      </c>
      <c r="G110" s="117"/>
      <c r="H110" s="202">
        <f>F110-E110</f>
        <v>17550</v>
      </c>
      <c r="I110" s="24" t="s">
        <v>64</v>
      </c>
      <c r="J110" s="74"/>
      <c r="K110" s="181">
        <f>SUM(K111:K114)</f>
        <v>21200</v>
      </c>
      <c r="L110" s="171"/>
    </row>
    <row r="111" spans="1:12" ht="21" hidden="1" customHeight="1">
      <c r="A111" s="152"/>
      <c r="B111" s="196"/>
      <c r="C111" s="565"/>
      <c r="D111" s="566"/>
      <c r="E111" s="567"/>
      <c r="F111" s="69"/>
      <c r="G111" s="69"/>
      <c r="H111" s="203"/>
      <c r="I111" s="22" t="s">
        <v>209</v>
      </c>
      <c r="J111" s="37" t="s">
        <v>94</v>
      </c>
      <c r="K111" s="178">
        <v>400</v>
      </c>
      <c r="L111" s="557" t="s">
        <v>211</v>
      </c>
    </row>
    <row r="112" spans="1:12" ht="21" hidden="1" customHeight="1">
      <c r="A112" s="152"/>
      <c r="B112" s="196"/>
      <c r="C112" s="565"/>
      <c r="D112" s="566"/>
      <c r="E112" s="567"/>
      <c r="F112" s="69"/>
      <c r="G112" s="69"/>
      <c r="H112" s="204"/>
      <c r="I112" s="23" t="s">
        <v>208</v>
      </c>
      <c r="J112" s="37" t="s">
        <v>94</v>
      </c>
      <c r="K112" s="179">
        <v>400</v>
      </c>
      <c r="L112" s="558"/>
    </row>
    <row r="113" spans="1:12" ht="21" hidden="1" customHeight="1">
      <c r="A113" s="152"/>
      <c r="B113" s="196"/>
      <c r="C113" s="565"/>
      <c r="D113" s="566"/>
      <c r="E113" s="567"/>
      <c r="F113" s="69"/>
      <c r="G113" s="69"/>
      <c r="H113" s="204"/>
      <c r="I113" s="23" t="s">
        <v>153</v>
      </c>
      <c r="J113" s="37" t="s">
        <v>94</v>
      </c>
      <c r="K113" s="179">
        <v>400</v>
      </c>
      <c r="L113" s="558"/>
    </row>
    <row r="114" spans="1:12" ht="21" hidden="1" customHeight="1">
      <c r="A114" s="152"/>
      <c r="B114" s="88"/>
      <c r="C114" s="107"/>
      <c r="D114" s="168"/>
      <c r="E114" s="87"/>
      <c r="F114" s="82"/>
      <c r="G114" s="82"/>
      <c r="H114" s="205"/>
      <c r="I114" s="24" t="s">
        <v>207</v>
      </c>
      <c r="J114" s="74" t="s">
        <v>94</v>
      </c>
      <c r="K114" s="181">
        <v>20000</v>
      </c>
      <c r="L114" s="194"/>
    </row>
    <row r="115" spans="1:12" ht="30" customHeight="1">
      <c r="A115" s="152"/>
      <c r="B115" s="543" t="s">
        <v>37</v>
      </c>
      <c r="C115" s="544"/>
      <c r="D115" s="545"/>
      <c r="E115" s="60">
        <f>E116</f>
        <v>90000</v>
      </c>
      <c r="F115" s="60">
        <f t="shared" ref="F115" si="5">F116</f>
        <v>90790</v>
      </c>
      <c r="G115" s="117"/>
      <c r="H115" s="202">
        <f t="shared" ref="H115:H138" si="6">F115-E115</f>
        <v>790</v>
      </c>
      <c r="I115" s="21"/>
      <c r="J115" s="35"/>
      <c r="K115" s="177"/>
      <c r="L115" s="171"/>
    </row>
    <row r="116" spans="1:12" ht="30" customHeight="1">
      <c r="A116" s="152"/>
      <c r="B116" s="196"/>
      <c r="C116" s="89" t="s">
        <v>38</v>
      </c>
      <c r="D116" s="46"/>
      <c r="E116" s="60">
        <f>E117+E123+E126+E138+E151</f>
        <v>90000</v>
      </c>
      <c r="F116" s="118">
        <f>F117+F123+F126+F138+F151</f>
        <v>90790</v>
      </c>
      <c r="G116" s="200"/>
      <c r="H116" s="202">
        <f t="shared" si="6"/>
        <v>790</v>
      </c>
      <c r="I116" s="21"/>
      <c r="J116" s="35"/>
      <c r="K116" s="177"/>
      <c r="L116" s="171"/>
    </row>
    <row r="117" spans="1:12" ht="30" customHeight="1">
      <c r="A117" s="152"/>
      <c r="B117" s="196"/>
      <c r="C117" s="65"/>
      <c r="D117" s="20" t="s">
        <v>26</v>
      </c>
      <c r="E117" s="63">
        <v>11000</v>
      </c>
      <c r="F117" s="64">
        <f>K117</f>
        <v>13000</v>
      </c>
      <c r="G117" s="200"/>
      <c r="H117" s="202">
        <f t="shared" si="6"/>
        <v>2000</v>
      </c>
      <c r="I117" s="21" t="s">
        <v>65</v>
      </c>
      <c r="J117" s="35"/>
      <c r="K117" s="177">
        <f>SUM(K119:K122)</f>
        <v>13000</v>
      </c>
      <c r="L117" s="171"/>
    </row>
    <row r="118" spans="1:12" ht="25.5" hidden="1" customHeight="1">
      <c r="A118" s="152"/>
      <c r="B118" s="196"/>
      <c r="C118" s="62"/>
      <c r="D118" s="68"/>
      <c r="E118" s="71"/>
      <c r="F118" s="90"/>
      <c r="G118" s="69"/>
      <c r="H118" s="203"/>
      <c r="I118" s="23" t="s">
        <v>70</v>
      </c>
      <c r="J118" s="37"/>
      <c r="K118" s="179"/>
      <c r="L118" s="557" t="s">
        <v>178</v>
      </c>
    </row>
    <row r="119" spans="1:12" ht="25.5" hidden="1" customHeight="1">
      <c r="A119" s="152"/>
      <c r="B119" s="196"/>
      <c r="C119" s="62"/>
      <c r="D119" s="68"/>
      <c r="E119" s="71"/>
      <c r="F119" s="90"/>
      <c r="G119" s="69"/>
      <c r="H119" s="204"/>
      <c r="I119" s="23" t="s">
        <v>103</v>
      </c>
      <c r="J119" s="37" t="s">
        <v>94</v>
      </c>
      <c r="K119" s="179">
        <v>10000</v>
      </c>
      <c r="L119" s="558"/>
    </row>
    <row r="120" spans="1:12" ht="25.5" hidden="1" customHeight="1">
      <c r="A120" s="152"/>
      <c r="B120" s="196"/>
      <c r="C120" s="62"/>
      <c r="D120" s="68"/>
      <c r="E120" s="71"/>
      <c r="F120" s="90"/>
      <c r="G120" s="69"/>
      <c r="H120" s="204"/>
      <c r="I120" s="47" t="s">
        <v>159</v>
      </c>
      <c r="J120" s="37" t="s">
        <v>94</v>
      </c>
      <c r="K120" s="179">
        <v>700</v>
      </c>
      <c r="L120" s="558"/>
    </row>
    <row r="121" spans="1:12" ht="25.5" hidden="1" customHeight="1">
      <c r="A121" s="152"/>
      <c r="B121" s="196"/>
      <c r="C121" s="62"/>
      <c r="D121" s="68"/>
      <c r="E121" s="71"/>
      <c r="F121" s="90"/>
      <c r="G121" s="69"/>
      <c r="H121" s="204"/>
      <c r="I121" s="47" t="s">
        <v>160</v>
      </c>
      <c r="J121" s="37" t="s">
        <v>94</v>
      </c>
      <c r="K121" s="179">
        <v>2000</v>
      </c>
      <c r="L121" s="558"/>
    </row>
    <row r="122" spans="1:12" ht="25.5" hidden="1" customHeight="1">
      <c r="A122" s="152"/>
      <c r="B122" s="196"/>
      <c r="C122" s="62"/>
      <c r="D122" s="68"/>
      <c r="E122" s="71"/>
      <c r="F122" s="90"/>
      <c r="G122" s="69"/>
      <c r="H122" s="205"/>
      <c r="I122" s="47" t="s">
        <v>161</v>
      </c>
      <c r="J122" s="37" t="s">
        <v>94</v>
      </c>
      <c r="K122" s="181">
        <v>300</v>
      </c>
      <c r="L122" s="559"/>
    </row>
    <row r="123" spans="1:12" ht="30" customHeight="1">
      <c r="A123" s="152"/>
      <c r="B123" s="196"/>
      <c r="C123" s="62"/>
      <c r="D123" s="20" t="s">
        <v>27</v>
      </c>
      <c r="E123" s="92">
        <v>5000</v>
      </c>
      <c r="F123" s="93">
        <f>K123</f>
        <v>3000</v>
      </c>
      <c r="G123" s="200" t="s">
        <v>256</v>
      </c>
      <c r="H123" s="202">
        <f t="shared" si="6"/>
        <v>-2000</v>
      </c>
      <c r="I123" s="21" t="s">
        <v>66</v>
      </c>
      <c r="J123" s="35"/>
      <c r="K123" s="177">
        <f>SUM(K125:K125)</f>
        <v>3000</v>
      </c>
      <c r="L123" s="171"/>
    </row>
    <row r="124" spans="1:12" ht="25.5" hidden="1" customHeight="1">
      <c r="A124" s="152"/>
      <c r="B124" s="196"/>
      <c r="C124" s="62"/>
      <c r="D124" s="68"/>
      <c r="E124" s="71"/>
      <c r="F124" s="90"/>
      <c r="G124" s="69"/>
      <c r="H124" s="203"/>
      <c r="I124" s="23" t="s">
        <v>71</v>
      </c>
      <c r="J124" s="37"/>
      <c r="K124" s="178"/>
      <c r="L124" s="560"/>
    </row>
    <row r="125" spans="1:12" ht="25.5" hidden="1" customHeight="1">
      <c r="A125" s="152"/>
      <c r="B125" s="196"/>
      <c r="C125" s="62"/>
      <c r="D125" s="68"/>
      <c r="E125" s="71"/>
      <c r="F125" s="90"/>
      <c r="G125" s="69"/>
      <c r="H125" s="204"/>
      <c r="I125" s="23" t="s">
        <v>255</v>
      </c>
      <c r="J125" s="37" t="s">
        <v>94</v>
      </c>
      <c r="K125" s="179">
        <v>3000</v>
      </c>
      <c r="L125" s="561"/>
    </row>
    <row r="126" spans="1:12" ht="30" customHeight="1">
      <c r="A126" s="152"/>
      <c r="B126" s="196"/>
      <c r="C126" s="62"/>
      <c r="D126" s="20" t="s">
        <v>28</v>
      </c>
      <c r="E126" s="92">
        <v>23000</v>
      </c>
      <c r="F126" s="93">
        <f>K126</f>
        <v>29600</v>
      </c>
      <c r="G126" s="200"/>
      <c r="H126" s="202">
        <f t="shared" si="6"/>
        <v>6600</v>
      </c>
      <c r="I126" s="21" t="s">
        <v>125</v>
      </c>
      <c r="J126" s="35"/>
      <c r="K126" s="177">
        <f>SUM(K129:K137)</f>
        <v>29600</v>
      </c>
      <c r="L126" s="171"/>
    </row>
    <row r="127" spans="1:12" ht="25.5" hidden="1" customHeight="1">
      <c r="A127" s="152"/>
      <c r="B127" s="196"/>
      <c r="C127" s="62"/>
      <c r="D127" s="68"/>
      <c r="E127" s="71"/>
      <c r="F127" s="90"/>
      <c r="G127" s="69"/>
      <c r="H127" s="203"/>
      <c r="I127" s="22" t="s">
        <v>72</v>
      </c>
      <c r="J127" s="36"/>
      <c r="K127" s="178"/>
      <c r="L127" s="174" t="s">
        <v>240</v>
      </c>
    </row>
    <row r="128" spans="1:12" ht="25.5" hidden="1" customHeight="1">
      <c r="A128" s="152"/>
      <c r="B128" s="196"/>
      <c r="C128" s="62"/>
      <c r="D128" s="68"/>
      <c r="E128" s="71"/>
      <c r="F128" s="90"/>
      <c r="G128" s="69"/>
      <c r="H128" s="204"/>
      <c r="I128" s="23" t="s">
        <v>162</v>
      </c>
      <c r="J128" s="37"/>
      <c r="K128" s="179"/>
      <c r="L128" s="172"/>
    </row>
    <row r="129" spans="1:12" ht="25.5" hidden="1" customHeight="1">
      <c r="A129" s="152"/>
      <c r="B129" s="196"/>
      <c r="C129" s="62"/>
      <c r="D129" s="68"/>
      <c r="E129" s="71"/>
      <c r="F129" s="90"/>
      <c r="G129" s="69"/>
      <c r="H129" s="204"/>
      <c r="I129" s="23" t="s">
        <v>163</v>
      </c>
      <c r="J129" s="37" t="s">
        <v>94</v>
      </c>
      <c r="K129" s="179">
        <v>5000</v>
      </c>
      <c r="L129" s="172"/>
    </row>
    <row r="130" spans="1:12" ht="25.5" hidden="1" customHeight="1">
      <c r="A130" s="152"/>
      <c r="B130" s="196"/>
      <c r="C130" s="62"/>
      <c r="D130" s="46"/>
      <c r="E130" s="72"/>
      <c r="F130" s="94"/>
      <c r="G130" s="82"/>
      <c r="H130" s="205"/>
      <c r="I130" s="187" t="s">
        <v>267</v>
      </c>
      <c r="J130" s="74" t="s">
        <v>94</v>
      </c>
      <c r="K130" s="181">
        <v>5000</v>
      </c>
      <c r="L130" s="172"/>
    </row>
    <row r="131" spans="1:12" ht="25.5" hidden="1" customHeight="1">
      <c r="A131" s="152"/>
      <c r="B131" s="196"/>
      <c r="C131" s="62"/>
      <c r="D131" s="68"/>
      <c r="E131" s="71"/>
      <c r="F131" s="90"/>
      <c r="G131" s="69"/>
      <c r="H131" s="204"/>
      <c r="I131" s="23" t="s">
        <v>216</v>
      </c>
      <c r="J131" s="37"/>
      <c r="K131" s="179"/>
      <c r="L131" s="172"/>
    </row>
    <row r="132" spans="1:12" ht="25.5" hidden="1" customHeight="1">
      <c r="A132" s="152"/>
      <c r="B132" s="196"/>
      <c r="C132" s="62"/>
      <c r="D132" s="68"/>
      <c r="E132" s="71"/>
      <c r="F132" s="90"/>
      <c r="G132" s="69"/>
      <c r="H132" s="204"/>
      <c r="I132" s="47" t="s">
        <v>235</v>
      </c>
      <c r="J132" s="37" t="s">
        <v>94</v>
      </c>
      <c r="K132" s="179">
        <v>5000</v>
      </c>
      <c r="L132" s="172"/>
    </row>
    <row r="133" spans="1:12" ht="25.5" hidden="1" customHeight="1">
      <c r="A133" s="152"/>
      <c r="B133" s="196"/>
      <c r="C133" s="62"/>
      <c r="D133" s="68"/>
      <c r="E133" s="71"/>
      <c r="F133" s="90"/>
      <c r="G133" s="69"/>
      <c r="H133" s="204"/>
      <c r="I133" s="47" t="s">
        <v>164</v>
      </c>
      <c r="J133" s="37"/>
      <c r="K133" s="179"/>
      <c r="L133" s="172"/>
    </row>
    <row r="134" spans="1:12" ht="25.5" hidden="1" customHeight="1">
      <c r="A134" s="152"/>
      <c r="B134" s="196"/>
      <c r="C134" s="62"/>
      <c r="D134" s="68"/>
      <c r="E134" s="71"/>
      <c r="F134" s="90"/>
      <c r="G134" s="69"/>
      <c r="H134" s="204"/>
      <c r="I134" s="47" t="s">
        <v>165</v>
      </c>
      <c r="J134" s="37" t="s">
        <v>94</v>
      </c>
      <c r="K134" s="179">
        <v>2400</v>
      </c>
      <c r="L134" s="172"/>
    </row>
    <row r="135" spans="1:12" ht="25.5" hidden="1" customHeight="1">
      <c r="A135" s="152"/>
      <c r="B135" s="196"/>
      <c r="C135" s="62"/>
      <c r="D135" s="68"/>
      <c r="E135" s="71"/>
      <c r="F135" s="90"/>
      <c r="G135" s="69"/>
      <c r="H135" s="204"/>
      <c r="I135" s="47" t="s">
        <v>166</v>
      </c>
      <c r="J135" s="37" t="s">
        <v>94</v>
      </c>
      <c r="K135" s="179">
        <v>2200</v>
      </c>
      <c r="L135" s="172"/>
    </row>
    <row r="136" spans="1:12" ht="25.5" hidden="1" customHeight="1">
      <c r="A136" s="152"/>
      <c r="B136" s="196"/>
      <c r="C136" s="62"/>
      <c r="D136" s="68"/>
      <c r="E136" s="71"/>
      <c r="F136" s="90"/>
      <c r="G136" s="69"/>
      <c r="H136" s="204"/>
      <c r="I136" s="23" t="s">
        <v>73</v>
      </c>
      <c r="J136" s="37"/>
      <c r="K136" s="179"/>
      <c r="L136" s="172"/>
    </row>
    <row r="137" spans="1:12" ht="25.5" hidden="1" customHeight="1">
      <c r="A137" s="152"/>
      <c r="B137" s="196"/>
      <c r="C137" s="62"/>
      <c r="D137" s="46"/>
      <c r="E137" s="72"/>
      <c r="F137" s="94"/>
      <c r="G137" s="82"/>
      <c r="H137" s="205"/>
      <c r="I137" s="24" t="s">
        <v>244</v>
      </c>
      <c r="J137" s="74" t="s">
        <v>94</v>
      </c>
      <c r="K137" s="181">
        <v>10000</v>
      </c>
      <c r="L137" s="173"/>
    </row>
    <row r="138" spans="1:12" ht="30" customHeight="1">
      <c r="A138" s="152"/>
      <c r="B138" s="196"/>
      <c r="C138" s="62"/>
      <c r="D138" s="20" t="s">
        <v>29</v>
      </c>
      <c r="E138" s="92">
        <v>21000</v>
      </c>
      <c r="F138" s="93">
        <f>K138</f>
        <v>15190</v>
      </c>
      <c r="G138" s="200" t="s">
        <v>256</v>
      </c>
      <c r="H138" s="202">
        <f t="shared" si="6"/>
        <v>-5810</v>
      </c>
      <c r="I138" s="21" t="s">
        <v>67</v>
      </c>
      <c r="J138" s="35"/>
      <c r="K138" s="177">
        <f>SUM(K140:K150)</f>
        <v>15190</v>
      </c>
      <c r="L138" s="171"/>
    </row>
    <row r="139" spans="1:12" ht="27" hidden="1" customHeight="1">
      <c r="A139" s="152"/>
      <c r="B139" s="196"/>
      <c r="C139" s="62"/>
      <c r="D139" s="68"/>
      <c r="E139" s="71"/>
      <c r="F139" s="90"/>
      <c r="G139" s="69"/>
      <c r="H139" s="203"/>
      <c r="I139" s="22" t="s">
        <v>74</v>
      </c>
      <c r="J139" s="36"/>
      <c r="K139" s="178"/>
      <c r="L139" s="557" t="s">
        <v>238</v>
      </c>
    </row>
    <row r="140" spans="1:12" ht="27" hidden="1" customHeight="1">
      <c r="A140" s="152"/>
      <c r="B140" s="196"/>
      <c r="C140" s="62"/>
      <c r="D140" s="68"/>
      <c r="E140" s="71"/>
      <c r="F140" s="90"/>
      <c r="G140" s="69"/>
      <c r="H140" s="204"/>
      <c r="I140" s="26" t="s">
        <v>245</v>
      </c>
      <c r="J140" s="37" t="s">
        <v>94</v>
      </c>
      <c r="K140" s="179">
        <v>1210</v>
      </c>
      <c r="L140" s="558"/>
    </row>
    <row r="141" spans="1:12" ht="27" hidden="1" customHeight="1">
      <c r="A141" s="152"/>
      <c r="B141" s="196"/>
      <c r="C141" s="62"/>
      <c r="D141" s="68"/>
      <c r="E141" s="71"/>
      <c r="F141" s="90"/>
      <c r="G141" s="69"/>
      <c r="H141" s="204"/>
      <c r="I141" s="26" t="s">
        <v>138</v>
      </c>
      <c r="J141" s="37" t="s">
        <v>94</v>
      </c>
      <c r="K141" s="179">
        <v>1560</v>
      </c>
      <c r="L141" s="558"/>
    </row>
    <row r="142" spans="1:12" ht="27" hidden="1" customHeight="1">
      <c r="A142" s="152"/>
      <c r="B142" s="196"/>
      <c r="C142" s="62"/>
      <c r="D142" s="68"/>
      <c r="E142" s="71"/>
      <c r="F142" s="90"/>
      <c r="G142" s="69"/>
      <c r="H142" s="204"/>
      <c r="I142" s="26" t="s">
        <v>179</v>
      </c>
      <c r="J142" s="37" t="s">
        <v>94</v>
      </c>
      <c r="K142" s="179">
        <v>3300</v>
      </c>
      <c r="L142" s="558"/>
    </row>
    <row r="143" spans="1:12" ht="27" hidden="1" customHeight="1">
      <c r="A143" s="152"/>
      <c r="B143" s="196"/>
      <c r="C143" s="62"/>
      <c r="D143" s="68"/>
      <c r="E143" s="71"/>
      <c r="F143" s="90"/>
      <c r="G143" s="69"/>
      <c r="H143" s="204"/>
      <c r="I143" s="26" t="s">
        <v>137</v>
      </c>
      <c r="J143" s="37" t="s">
        <v>94</v>
      </c>
      <c r="K143" s="179">
        <v>990</v>
      </c>
      <c r="L143" s="558"/>
    </row>
    <row r="144" spans="1:12" ht="27" hidden="1" customHeight="1">
      <c r="A144" s="152"/>
      <c r="B144" s="196"/>
      <c r="C144" s="62"/>
      <c r="D144" s="68"/>
      <c r="E144" s="71"/>
      <c r="F144" s="90"/>
      <c r="G144" s="69"/>
      <c r="H144" s="204"/>
      <c r="I144" s="124" t="s">
        <v>136</v>
      </c>
      <c r="J144" s="37" t="s">
        <v>94</v>
      </c>
      <c r="K144" s="179">
        <v>350</v>
      </c>
      <c r="L144" s="558"/>
    </row>
    <row r="145" spans="1:12" ht="27" hidden="1" customHeight="1">
      <c r="A145" s="152"/>
      <c r="B145" s="196"/>
      <c r="C145" s="62"/>
      <c r="D145" s="68"/>
      <c r="E145" s="71"/>
      <c r="F145" s="90"/>
      <c r="G145" s="69"/>
      <c r="H145" s="204"/>
      <c r="I145" s="124" t="s">
        <v>217</v>
      </c>
      <c r="J145" s="37" t="s">
        <v>94</v>
      </c>
      <c r="K145" s="179">
        <v>280</v>
      </c>
      <c r="L145" s="558"/>
    </row>
    <row r="146" spans="1:12" ht="27" hidden="1" customHeight="1">
      <c r="A146" s="152"/>
      <c r="B146" s="196"/>
      <c r="C146" s="62"/>
      <c r="D146" s="68"/>
      <c r="E146" s="71"/>
      <c r="F146" s="90"/>
      <c r="G146" s="69"/>
      <c r="H146" s="204"/>
      <c r="I146" s="124" t="s">
        <v>220</v>
      </c>
      <c r="J146" s="37" t="s">
        <v>94</v>
      </c>
      <c r="K146" s="179">
        <v>1000</v>
      </c>
      <c r="L146" s="558"/>
    </row>
    <row r="147" spans="1:12" ht="27" hidden="1" customHeight="1">
      <c r="A147" s="152"/>
      <c r="B147" s="196"/>
      <c r="C147" s="62"/>
      <c r="D147" s="68"/>
      <c r="E147" s="71"/>
      <c r="F147" s="90"/>
      <c r="G147" s="69"/>
      <c r="H147" s="204"/>
      <c r="I147" s="23" t="s">
        <v>135</v>
      </c>
      <c r="J147" s="37"/>
      <c r="K147" s="179"/>
      <c r="L147" s="558"/>
    </row>
    <row r="148" spans="1:12" ht="27" hidden="1" customHeight="1">
      <c r="A148" s="152"/>
      <c r="B148" s="196"/>
      <c r="C148" s="62"/>
      <c r="D148" s="68"/>
      <c r="E148" s="71"/>
      <c r="F148" s="90"/>
      <c r="G148" s="69"/>
      <c r="H148" s="204"/>
      <c r="I148" s="26" t="s">
        <v>254</v>
      </c>
      <c r="J148" s="37" t="s">
        <v>94</v>
      </c>
      <c r="K148" s="179">
        <v>5000</v>
      </c>
      <c r="L148" s="558"/>
    </row>
    <row r="149" spans="1:12" ht="27" hidden="1" customHeight="1">
      <c r="A149" s="152"/>
      <c r="B149" s="196"/>
      <c r="C149" s="62"/>
      <c r="D149" s="68"/>
      <c r="E149" s="71"/>
      <c r="F149" s="90"/>
      <c r="G149" s="69"/>
      <c r="H149" s="204"/>
      <c r="I149" s="26" t="s">
        <v>236</v>
      </c>
      <c r="J149" s="37" t="s">
        <v>94</v>
      </c>
      <c r="K149" s="179">
        <v>1000</v>
      </c>
      <c r="L149" s="558"/>
    </row>
    <row r="150" spans="1:12" ht="27" hidden="1" customHeight="1">
      <c r="A150" s="152"/>
      <c r="B150" s="196"/>
      <c r="C150" s="62"/>
      <c r="D150" s="68"/>
      <c r="E150" s="71"/>
      <c r="F150" s="90"/>
      <c r="G150" s="69"/>
      <c r="H150" s="204"/>
      <c r="I150" s="26" t="s">
        <v>237</v>
      </c>
      <c r="J150" s="37" t="s">
        <v>94</v>
      </c>
      <c r="K150" s="179">
        <v>500</v>
      </c>
      <c r="L150" s="558"/>
    </row>
    <row r="151" spans="1:12" ht="30" customHeight="1">
      <c r="A151" s="152"/>
      <c r="B151" s="196"/>
      <c r="C151" s="62"/>
      <c r="D151" s="20" t="s">
        <v>30</v>
      </c>
      <c r="E151" s="92">
        <v>30000</v>
      </c>
      <c r="F151" s="93">
        <f>K151</f>
        <v>30000</v>
      </c>
      <c r="G151" s="200"/>
      <c r="H151" s="202" t="s">
        <v>268</v>
      </c>
      <c r="I151" s="21" t="s">
        <v>68</v>
      </c>
      <c r="J151" s="35"/>
      <c r="K151" s="177">
        <f>SUM(K152:K153)</f>
        <v>30000</v>
      </c>
      <c r="L151" s="171"/>
    </row>
    <row r="152" spans="1:12" ht="27" hidden="1" customHeight="1">
      <c r="A152" s="152"/>
      <c r="B152" s="196"/>
      <c r="C152" s="62"/>
      <c r="D152" s="66"/>
      <c r="E152" s="70"/>
      <c r="F152" s="95"/>
      <c r="G152" s="67"/>
      <c r="H152" s="203"/>
      <c r="I152" s="169" t="s">
        <v>252</v>
      </c>
      <c r="J152" s="37" t="s">
        <v>94</v>
      </c>
      <c r="K152" s="178">
        <v>15000</v>
      </c>
      <c r="L152" s="557" t="s">
        <v>167</v>
      </c>
    </row>
    <row r="153" spans="1:12" ht="27" hidden="1" customHeight="1">
      <c r="A153" s="152"/>
      <c r="B153" s="196"/>
      <c r="C153" s="62"/>
      <c r="D153" s="46"/>
      <c r="E153" s="72"/>
      <c r="F153" s="94"/>
      <c r="G153" s="82"/>
      <c r="H153" s="205"/>
      <c r="I153" s="96" t="s">
        <v>253</v>
      </c>
      <c r="J153" s="74" t="s">
        <v>94</v>
      </c>
      <c r="K153" s="181">
        <v>15000</v>
      </c>
      <c r="L153" s="559"/>
    </row>
    <row r="154" spans="1:12" ht="30" customHeight="1">
      <c r="A154" s="546" t="s">
        <v>24</v>
      </c>
      <c r="B154" s="537"/>
      <c r="C154" s="537"/>
      <c r="D154" s="538"/>
      <c r="E154" s="97">
        <v>0</v>
      </c>
      <c r="F154" s="119">
        <f>F155</f>
        <v>0</v>
      </c>
      <c r="G154" s="200"/>
      <c r="H154" s="202" t="s">
        <v>269</v>
      </c>
      <c r="I154" s="98"/>
      <c r="J154" s="35"/>
      <c r="K154" s="177"/>
      <c r="L154" s="171"/>
    </row>
    <row r="155" spans="1:12" ht="30" customHeight="1">
      <c r="A155" s="154"/>
      <c r="B155" s="537" t="s">
        <v>24</v>
      </c>
      <c r="C155" s="537"/>
      <c r="D155" s="538"/>
      <c r="E155" s="97">
        <v>0</v>
      </c>
      <c r="F155" s="120">
        <f>F156</f>
        <v>0</v>
      </c>
      <c r="G155" s="82"/>
      <c r="H155" s="202" t="s">
        <v>269</v>
      </c>
      <c r="I155" s="96"/>
      <c r="J155" s="35"/>
      <c r="K155" s="181"/>
      <c r="L155" s="171"/>
    </row>
    <row r="156" spans="1:12" ht="30" customHeight="1">
      <c r="A156" s="152"/>
      <c r="B156" s="106"/>
      <c r="C156" s="537" t="s">
        <v>24</v>
      </c>
      <c r="D156" s="538"/>
      <c r="E156" s="99">
        <v>0</v>
      </c>
      <c r="F156" s="121">
        <f>F157</f>
        <v>0</v>
      </c>
      <c r="G156" s="82"/>
      <c r="H156" s="202" t="s">
        <v>269</v>
      </c>
      <c r="I156" s="96"/>
      <c r="J156" s="37"/>
      <c r="K156" s="181"/>
      <c r="L156" s="171"/>
    </row>
    <row r="157" spans="1:12" ht="30" customHeight="1">
      <c r="A157" s="152"/>
      <c r="B157" s="196"/>
      <c r="C157" s="100"/>
      <c r="D157" s="101" t="s">
        <v>24</v>
      </c>
      <c r="E157" s="63">
        <v>0</v>
      </c>
      <c r="F157" s="64">
        <f>K157</f>
        <v>0</v>
      </c>
      <c r="G157" s="200"/>
      <c r="H157" s="202" t="s">
        <v>269</v>
      </c>
      <c r="I157" s="21" t="s">
        <v>126</v>
      </c>
      <c r="J157" s="35"/>
      <c r="K157" s="177">
        <f>SUM(K158:K158)</f>
        <v>0</v>
      </c>
      <c r="L157" s="171"/>
    </row>
    <row r="158" spans="1:12" ht="27" hidden="1" customHeight="1">
      <c r="A158" s="155"/>
      <c r="B158" s="107"/>
      <c r="C158" s="107"/>
      <c r="D158" s="83"/>
      <c r="E158" s="72"/>
      <c r="F158" s="94"/>
      <c r="G158" s="82"/>
      <c r="H158" s="205"/>
      <c r="I158" s="24"/>
      <c r="J158" s="74"/>
      <c r="K158" s="181"/>
      <c r="L158" s="194"/>
    </row>
    <row r="159" spans="1:12" ht="30" customHeight="1">
      <c r="A159" s="539" t="s">
        <v>38</v>
      </c>
      <c r="B159" s="540"/>
      <c r="C159" s="540"/>
      <c r="D159" s="541"/>
      <c r="E159" s="97">
        <f t="shared" ref="E159:F160" si="7">E160</f>
        <v>829124</v>
      </c>
      <c r="F159" s="119">
        <f t="shared" si="7"/>
        <v>1000000</v>
      </c>
      <c r="G159" s="126"/>
      <c r="H159" s="202">
        <f t="shared" ref="H159:H170" si="8">F159-E159</f>
        <v>170876</v>
      </c>
      <c r="I159" s="127"/>
      <c r="J159" s="128"/>
      <c r="K159" s="182"/>
      <c r="L159" s="171"/>
    </row>
    <row r="160" spans="1:12" ht="30" customHeight="1">
      <c r="A160" s="156"/>
      <c r="B160" s="130" t="s">
        <v>25</v>
      </c>
      <c r="C160" s="130"/>
      <c r="D160" s="131"/>
      <c r="E160" s="97">
        <f t="shared" si="7"/>
        <v>829124</v>
      </c>
      <c r="F160" s="119">
        <f t="shared" si="7"/>
        <v>1000000</v>
      </c>
      <c r="G160" s="126"/>
      <c r="H160" s="202">
        <f t="shared" si="8"/>
        <v>170876</v>
      </c>
      <c r="I160" s="127"/>
      <c r="J160" s="128"/>
      <c r="K160" s="182"/>
      <c r="L160" s="171"/>
    </row>
    <row r="161" spans="1:12" ht="30" customHeight="1">
      <c r="A161" s="157"/>
      <c r="B161" s="129"/>
      <c r="C161" s="133" t="s">
        <v>25</v>
      </c>
      <c r="D161" s="134"/>
      <c r="E161" s="99">
        <f>SUM(E162:E176)</f>
        <v>829124</v>
      </c>
      <c r="F161" s="121">
        <f>SUM(F162:F170)</f>
        <v>1000000</v>
      </c>
      <c r="G161" s="135"/>
      <c r="H161" s="202">
        <f t="shared" si="8"/>
        <v>170876</v>
      </c>
      <c r="I161" s="136"/>
      <c r="J161" s="137"/>
      <c r="K161" s="183"/>
      <c r="L161" s="171"/>
    </row>
    <row r="162" spans="1:12" ht="30" customHeight="1">
      <c r="A162" s="157"/>
      <c r="B162" s="132"/>
      <c r="C162" s="65"/>
      <c r="D162" s="20" t="s">
        <v>168</v>
      </c>
      <c r="E162" s="63">
        <v>70000</v>
      </c>
      <c r="F162" s="64">
        <v>70000</v>
      </c>
      <c r="G162" s="195"/>
      <c r="H162" s="202" t="s">
        <v>268</v>
      </c>
      <c r="I162" s="21" t="s">
        <v>69</v>
      </c>
      <c r="J162" s="35"/>
      <c r="K162" s="177">
        <f>K163</f>
        <v>70000</v>
      </c>
      <c r="L162" s="171"/>
    </row>
    <row r="163" spans="1:12" ht="30" hidden="1" customHeight="1">
      <c r="A163" s="157"/>
      <c r="B163" s="132"/>
      <c r="C163" s="62"/>
      <c r="D163" s="20"/>
      <c r="E163" s="63"/>
      <c r="F163" s="64"/>
      <c r="G163" s="195"/>
      <c r="H163" s="202"/>
      <c r="I163" s="21" t="s">
        <v>221</v>
      </c>
      <c r="J163" s="35" t="s">
        <v>94</v>
      </c>
      <c r="K163" s="177">
        <v>70000</v>
      </c>
      <c r="L163" s="171"/>
    </row>
    <row r="164" spans="1:12" ht="30" customHeight="1">
      <c r="A164" s="157"/>
      <c r="B164" s="132"/>
      <c r="C164" s="62"/>
      <c r="D164" s="20" t="s">
        <v>169</v>
      </c>
      <c r="E164" s="63">
        <v>336000</v>
      </c>
      <c r="F164" s="64">
        <f>K164</f>
        <v>424000</v>
      </c>
      <c r="G164" s="195"/>
      <c r="H164" s="202">
        <f t="shared" si="8"/>
        <v>88000</v>
      </c>
      <c r="I164" s="21" t="s">
        <v>222</v>
      </c>
      <c r="J164" s="35"/>
      <c r="K164" s="177">
        <f>K165</f>
        <v>424000</v>
      </c>
      <c r="L164" s="171"/>
    </row>
    <row r="165" spans="1:12" ht="30" hidden="1" customHeight="1">
      <c r="A165" s="157"/>
      <c r="B165" s="132"/>
      <c r="C165" s="62"/>
      <c r="D165" s="46"/>
      <c r="E165" s="75"/>
      <c r="F165" s="76"/>
      <c r="G165" s="88"/>
      <c r="H165" s="205"/>
      <c r="I165" s="24" t="s">
        <v>223</v>
      </c>
      <c r="J165" s="37" t="s">
        <v>94</v>
      </c>
      <c r="K165" s="181">
        <v>424000</v>
      </c>
      <c r="L165" s="192"/>
    </row>
    <row r="166" spans="1:12" ht="30" customHeight="1">
      <c r="A166" s="157"/>
      <c r="B166" s="132"/>
      <c r="C166" s="62"/>
      <c r="D166" s="20" t="s">
        <v>170</v>
      </c>
      <c r="E166" s="63">
        <v>334000</v>
      </c>
      <c r="F166" s="64">
        <f>K166</f>
        <v>469000</v>
      </c>
      <c r="G166" s="195"/>
      <c r="H166" s="202">
        <f t="shared" si="8"/>
        <v>135000</v>
      </c>
      <c r="I166" s="21" t="s">
        <v>108</v>
      </c>
      <c r="J166" s="35"/>
      <c r="K166" s="177">
        <f>K167</f>
        <v>469000</v>
      </c>
      <c r="L166" s="171"/>
    </row>
    <row r="167" spans="1:12" ht="30" hidden="1" customHeight="1">
      <c r="A167" s="157"/>
      <c r="B167" s="132"/>
      <c r="C167" s="62"/>
      <c r="D167" s="20"/>
      <c r="E167" s="63"/>
      <c r="F167" s="64"/>
      <c r="G167" s="195"/>
      <c r="H167" s="202"/>
      <c r="I167" s="21" t="s">
        <v>224</v>
      </c>
      <c r="J167" s="37" t="s">
        <v>94</v>
      </c>
      <c r="K167" s="177">
        <v>469000</v>
      </c>
      <c r="L167" s="171"/>
    </row>
    <row r="168" spans="1:12" ht="30" customHeight="1">
      <c r="A168" s="157"/>
      <c r="B168" s="132"/>
      <c r="C168" s="62"/>
      <c r="D168" s="20" t="s">
        <v>171</v>
      </c>
      <c r="E168" s="63">
        <v>60000</v>
      </c>
      <c r="F168" s="64">
        <f>K168</f>
        <v>25000</v>
      </c>
      <c r="G168" s="195" t="s">
        <v>32</v>
      </c>
      <c r="H168" s="202">
        <f t="shared" si="8"/>
        <v>-35000</v>
      </c>
      <c r="I168" s="21" t="s">
        <v>225</v>
      </c>
      <c r="J168" s="35"/>
      <c r="K168" s="177">
        <f>K169</f>
        <v>25000</v>
      </c>
      <c r="L168" s="171"/>
    </row>
    <row r="169" spans="1:12" ht="30" hidden="1" customHeight="1">
      <c r="A169" s="157"/>
      <c r="B169" s="132"/>
      <c r="C169" s="62"/>
      <c r="D169" s="66"/>
      <c r="E169" s="70"/>
      <c r="F169" s="95"/>
      <c r="G169" s="138"/>
      <c r="H169" s="202"/>
      <c r="I169" s="22" t="s">
        <v>172</v>
      </c>
      <c r="J169" s="37" t="s">
        <v>94</v>
      </c>
      <c r="K169" s="178">
        <v>25000</v>
      </c>
      <c r="L169" s="190"/>
    </row>
    <row r="170" spans="1:12" ht="30" customHeight="1">
      <c r="A170" s="157"/>
      <c r="B170" s="132"/>
      <c r="C170" s="62"/>
      <c r="D170" s="20" t="s">
        <v>174</v>
      </c>
      <c r="E170" s="92">
        <v>0</v>
      </c>
      <c r="F170" s="92">
        <f>K170</f>
        <v>12000</v>
      </c>
      <c r="G170" s="195"/>
      <c r="H170" s="202">
        <f t="shared" si="8"/>
        <v>12000</v>
      </c>
      <c r="I170" s="21" t="s">
        <v>173</v>
      </c>
      <c r="J170" s="35"/>
      <c r="K170" s="177">
        <f>K171</f>
        <v>12000</v>
      </c>
      <c r="L170" s="171"/>
    </row>
    <row r="171" spans="1:12" ht="30" hidden="1" customHeight="1">
      <c r="A171" s="158"/>
      <c r="B171" s="132"/>
      <c r="C171" s="91"/>
      <c r="D171" s="20"/>
      <c r="E171" s="92"/>
      <c r="F171" s="92"/>
      <c r="G171" s="195"/>
      <c r="H171" s="202"/>
      <c r="I171" s="21" t="s">
        <v>193</v>
      </c>
      <c r="J171" s="37" t="s">
        <v>94</v>
      </c>
      <c r="K171" s="177">
        <v>12000</v>
      </c>
      <c r="L171" s="171"/>
    </row>
    <row r="172" spans="1:12" ht="30" customHeight="1">
      <c r="A172" s="159"/>
      <c r="B172" s="39"/>
      <c r="C172" s="148"/>
      <c r="D172" s="146" t="s">
        <v>188</v>
      </c>
      <c r="E172" s="147">
        <v>4612</v>
      </c>
      <c r="F172" s="147">
        <v>0</v>
      </c>
      <c r="G172" s="195" t="s">
        <v>32</v>
      </c>
      <c r="H172" s="202">
        <f>F172-E172</f>
        <v>-4612</v>
      </c>
      <c r="I172" s="18" t="s">
        <v>185</v>
      </c>
      <c r="J172" s="35" t="s">
        <v>94</v>
      </c>
      <c r="K172" s="184">
        <v>0</v>
      </c>
      <c r="L172" s="175"/>
    </row>
    <row r="173" spans="1:12" ht="30" customHeight="1">
      <c r="A173" s="159"/>
      <c r="B173" s="39"/>
      <c r="C173" s="148"/>
      <c r="D173" s="112" t="s">
        <v>189</v>
      </c>
      <c r="E173" s="147">
        <v>734</v>
      </c>
      <c r="F173" s="147">
        <v>0</v>
      </c>
      <c r="G173" s="195" t="s">
        <v>32</v>
      </c>
      <c r="H173" s="202">
        <f>F173-E173</f>
        <v>-734</v>
      </c>
      <c r="I173" s="18" t="s">
        <v>226</v>
      </c>
      <c r="J173" s="35" t="s">
        <v>94</v>
      </c>
      <c r="K173" s="185">
        <v>0</v>
      </c>
      <c r="L173" s="175"/>
    </row>
    <row r="174" spans="1:12" ht="30" customHeight="1">
      <c r="A174" s="159"/>
      <c r="B174" s="39"/>
      <c r="C174" s="148"/>
      <c r="D174" s="112" t="s">
        <v>190</v>
      </c>
      <c r="E174" s="147">
        <v>10000</v>
      </c>
      <c r="F174" s="147">
        <v>0</v>
      </c>
      <c r="G174" s="195" t="s">
        <v>32</v>
      </c>
      <c r="H174" s="202">
        <f>F174-E174</f>
        <v>-10000</v>
      </c>
      <c r="I174" s="18" t="s">
        <v>227</v>
      </c>
      <c r="J174" s="35" t="s">
        <v>94</v>
      </c>
      <c r="K174" s="185">
        <v>0</v>
      </c>
      <c r="L174" s="175"/>
    </row>
    <row r="175" spans="1:12" ht="30" customHeight="1">
      <c r="A175" s="159"/>
      <c r="B175" s="39"/>
      <c r="C175" s="148"/>
      <c r="D175" s="112" t="s">
        <v>191</v>
      </c>
      <c r="E175" s="147">
        <v>3000</v>
      </c>
      <c r="F175" s="147">
        <v>0</v>
      </c>
      <c r="G175" s="195" t="s">
        <v>32</v>
      </c>
      <c r="H175" s="202">
        <f>F175-E175</f>
        <v>-3000</v>
      </c>
      <c r="I175" s="18" t="s">
        <v>186</v>
      </c>
      <c r="J175" s="35" t="s">
        <v>94</v>
      </c>
      <c r="K175" s="185">
        <v>0</v>
      </c>
      <c r="L175" s="175"/>
    </row>
    <row r="176" spans="1:12" ht="30" customHeight="1" thickBot="1">
      <c r="A176" s="160"/>
      <c r="B176" s="161"/>
      <c r="C176" s="162"/>
      <c r="D176" s="163" t="s">
        <v>192</v>
      </c>
      <c r="E176" s="164">
        <v>10778</v>
      </c>
      <c r="F176" s="164">
        <v>0</v>
      </c>
      <c r="G176" s="165" t="s">
        <v>32</v>
      </c>
      <c r="H176" s="206">
        <f>F176-E176</f>
        <v>-10778</v>
      </c>
      <c r="I176" s="166" t="s">
        <v>187</v>
      </c>
      <c r="J176" s="167" t="s">
        <v>94</v>
      </c>
      <c r="K176" s="186">
        <v>0</v>
      </c>
      <c r="L176" s="176"/>
    </row>
  </sheetData>
  <mergeCells count="42">
    <mergeCell ref="I4:K4"/>
    <mergeCell ref="L58:L62"/>
    <mergeCell ref="A9:D9"/>
    <mergeCell ref="I9:K9"/>
    <mergeCell ref="B10:D10"/>
    <mergeCell ref="E13:E15"/>
    <mergeCell ref="L13:L16"/>
    <mergeCell ref="L20:L22"/>
    <mergeCell ref="L24:L31"/>
    <mergeCell ref="L41:L43"/>
    <mergeCell ref="L45:L46"/>
    <mergeCell ref="L49:L52"/>
    <mergeCell ref="L54:L56"/>
    <mergeCell ref="L78:L86"/>
    <mergeCell ref="L90:L95"/>
    <mergeCell ref="L99:L100"/>
    <mergeCell ref="C109:D109"/>
    <mergeCell ref="C110:C113"/>
    <mergeCell ref="D111:D113"/>
    <mergeCell ref="E111:E113"/>
    <mergeCell ref="L111:L113"/>
    <mergeCell ref="L118:L122"/>
    <mergeCell ref="L124:L125"/>
    <mergeCell ref="L139:L150"/>
    <mergeCell ref="L152:L153"/>
    <mergeCell ref="A154:D154"/>
    <mergeCell ref="B155:D155"/>
    <mergeCell ref="C156:D156"/>
    <mergeCell ref="A159:D159"/>
    <mergeCell ref="A3:D3"/>
    <mergeCell ref="A1:K2"/>
    <mergeCell ref="B115:D115"/>
    <mergeCell ref="A5:D5"/>
    <mergeCell ref="I5:K5"/>
    <mergeCell ref="A6:D6"/>
    <mergeCell ref="I6:K6"/>
    <mergeCell ref="A7:A8"/>
    <mergeCell ref="B7:D7"/>
    <mergeCell ref="I7:K7"/>
    <mergeCell ref="K3:L3"/>
    <mergeCell ref="A4:D4"/>
    <mergeCell ref="G4:H4"/>
  </mergeCells>
  <phoneticPr fontId="2" type="noConversion"/>
  <pageMargins left="0.74803149606299213" right="0.27559055118110237" top="0.35433070866141736" bottom="0.35433070866141736" header="0.31496062992125984" footer="0.31496062992125984"/>
  <pageSetup paperSize="9" scale="80" firstPageNumber="7" orientation="landscape" useFirstPageNumber="1" r:id="rId1"/>
  <headerFooter>
    <oddFooter>&amp;C&amp;P</oddFooter>
  </headerFooter>
  <rowBreaks count="3" manualBreakCount="3">
    <brk id="46" max="16383" man="1"/>
    <brk id="153" max="16383" man="1"/>
    <brk id="1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6"/>
  <sheetViews>
    <sheetView tabSelected="1" view="pageBreakPreview" zoomScaleSheetLayoutView="100" workbookViewId="0">
      <selection activeCell="R5" sqref="R5"/>
    </sheetView>
  </sheetViews>
  <sheetFormatPr defaultRowHeight="16.5"/>
  <cols>
    <col min="1" max="1" width="5.75" customWidth="1"/>
    <col min="2" max="2" width="6.125" customWidth="1"/>
    <col min="3" max="3" width="6.75" customWidth="1"/>
    <col min="4" max="4" width="14.5" style="11" customWidth="1"/>
    <col min="5" max="6" width="15.375" style="1" customWidth="1"/>
    <col min="7" max="7" width="3.875" style="123" customWidth="1"/>
    <col min="8" max="8" width="12.625" customWidth="1"/>
    <col min="9" max="9" width="56.375" customWidth="1"/>
    <col min="10" max="10" width="3.25" style="38" customWidth="1"/>
    <col min="11" max="11" width="11.75" style="1" customWidth="1"/>
    <col min="12" max="12" width="24.375" style="122" hidden="1" customWidth="1"/>
    <col min="13" max="13" width="15.375" style="45" customWidth="1"/>
  </cols>
  <sheetData>
    <row r="1" spans="1:13" ht="30.75" customHeight="1">
      <c r="A1" s="577" t="s">
        <v>463</v>
      </c>
      <c r="B1" s="577"/>
      <c r="C1" s="577"/>
      <c r="D1" s="577"/>
      <c r="E1" s="577"/>
      <c r="F1" s="577"/>
      <c r="G1" s="577"/>
      <c r="H1" s="577"/>
      <c r="I1" s="577"/>
      <c r="J1" s="577"/>
      <c r="K1" s="577"/>
      <c r="L1" s="577"/>
      <c r="M1" s="577"/>
    </row>
    <row r="2" spans="1:13" ht="24" customHeight="1">
      <c r="A2" s="577"/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</row>
    <row r="3" spans="1:13" ht="15.75" customHeight="1" thickBot="1">
      <c r="A3" s="542" t="s">
        <v>91</v>
      </c>
      <c r="B3" s="542"/>
      <c r="C3" s="542"/>
      <c r="D3" s="542"/>
      <c r="G3" s="4"/>
      <c r="I3" s="6"/>
      <c r="J3" s="34"/>
      <c r="K3" s="551"/>
      <c r="L3" s="551"/>
      <c r="M3" s="430" t="s">
        <v>462</v>
      </c>
    </row>
    <row r="4" spans="1:13" ht="30.75" customHeight="1">
      <c r="A4" s="585" t="s">
        <v>92</v>
      </c>
      <c r="B4" s="586"/>
      <c r="C4" s="586"/>
      <c r="D4" s="587"/>
      <c r="E4" s="431" t="s">
        <v>433</v>
      </c>
      <c r="F4" s="432" t="s">
        <v>424</v>
      </c>
      <c r="G4" s="588" t="s">
        <v>444</v>
      </c>
      <c r="H4" s="589"/>
      <c r="I4" s="590" t="s">
        <v>33</v>
      </c>
      <c r="J4" s="586"/>
      <c r="K4" s="591"/>
      <c r="L4" s="433" t="s">
        <v>44</v>
      </c>
      <c r="M4" s="434" t="s">
        <v>44</v>
      </c>
    </row>
    <row r="5" spans="1:13" ht="27" customHeight="1" thickBot="1">
      <c r="A5" s="592" t="s">
        <v>56</v>
      </c>
      <c r="B5" s="593"/>
      <c r="C5" s="593"/>
      <c r="D5" s="594"/>
      <c r="E5" s="391">
        <f>E6+E9+E141+E146+E151</f>
        <v>3941443</v>
      </c>
      <c r="F5" s="392">
        <f>F6+F9+F141+F146+F151</f>
        <v>4911159</v>
      </c>
      <c r="G5" s="393"/>
      <c r="H5" s="394">
        <f t="shared" ref="H5:H40" si="0">F5-E5</f>
        <v>969716</v>
      </c>
      <c r="I5" s="595"/>
      <c r="J5" s="593"/>
      <c r="K5" s="596"/>
      <c r="L5" s="395" t="s">
        <v>180</v>
      </c>
      <c r="M5" s="396"/>
    </row>
    <row r="6" spans="1:13" ht="24" customHeight="1" thickTop="1">
      <c r="A6" s="597" t="s">
        <v>0</v>
      </c>
      <c r="B6" s="598"/>
      <c r="C6" s="598"/>
      <c r="D6" s="599"/>
      <c r="E6" s="387">
        <f t="shared" ref="E6:F7" si="1">E7</f>
        <v>2050000</v>
      </c>
      <c r="F6" s="388">
        <f t="shared" si="1"/>
        <v>3000000</v>
      </c>
      <c r="G6" s="389"/>
      <c r="H6" s="390">
        <f t="shared" si="0"/>
        <v>950000</v>
      </c>
      <c r="I6" s="600"/>
      <c r="J6" s="598"/>
      <c r="K6" s="601"/>
      <c r="L6" s="351"/>
      <c r="M6" s="348"/>
    </row>
    <row r="7" spans="1:13" ht="24" customHeight="1">
      <c r="A7" s="549"/>
      <c r="B7" s="543" t="s">
        <v>23</v>
      </c>
      <c r="C7" s="544"/>
      <c r="D7" s="545"/>
      <c r="E7" s="56">
        <v>2050000</v>
      </c>
      <c r="F7" s="215">
        <f t="shared" si="1"/>
        <v>3000000</v>
      </c>
      <c r="G7" s="215"/>
      <c r="H7" s="222">
        <f t="shared" si="0"/>
        <v>950000</v>
      </c>
      <c r="I7" s="547"/>
      <c r="J7" s="537"/>
      <c r="K7" s="548"/>
      <c r="L7" s="171"/>
      <c r="M7" s="348"/>
    </row>
    <row r="8" spans="1:13" ht="83.25" customHeight="1">
      <c r="A8" s="550"/>
      <c r="B8" s="57"/>
      <c r="C8" s="58"/>
      <c r="D8" s="219" t="s">
        <v>319</v>
      </c>
      <c r="E8" s="56">
        <v>2050000</v>
      </c>
      <c r="F8" s="215">
        <v>3000000</v>
      </c>
      <c r="G8" s="215"/>
      <c r="H8" s="222">
        <f t="shared" si="0"/>
        <v>950000</v>
      </c>
      <c r="I8" s="59" t="s">
        <v>443</v>
      </c>
      <c r="J8" s="37" t="s">
        <v>94</v>
      </c>
      <c r="K8" s="216">
        <v>3000000</v>
      </c>
      <c r="L8" s="171" t="s">
        <v>175</v>
      </c>
      <c r="M8" s="361" t="s">
        <v>442</v>
      </c>
    </row>
    <row r="9" spans="1:13" ht="24" customHeight="1">
      <c r="A9" s="602" t="s">
        <v>86</v>
      </c>
      <c r="B9" s="603"/>
      <c r="C9" s="603"/>
      <c r="D9" s="604"/>
      <c r="E9" s="330">
        <f>E10+E114</f>
        <v>600032</v>
      </c>
      <c r="F9" s="331">
        <f>F10+F114</f>
        <v>619748</v>
      </c>
      <c r="G9" s="329"/>
      <c r="H9" s="332">
        <f t="shared" si="0"/>
        <v>19716</v>
      </c>
      <c r="I9" s="605"/>
      <c r="J9" s="606"/>
      <c r="K9" s="607"/>
      <c r="L9" s="171"/>
      <c r="M9" s="348"/>
    </row>
    <row r="10" spans="1:13" ht="24" customHeight="1">
      <c r="A10" s="151"/>
      <c r="B10" s="543" t="s">
        <v>85</v>
      </c>
      <c r="C10" s="544"/>
      <c r="D10" s="545"/>
      <c r="E10" s="60">
        <f>E11+E39+E47+E111</f>
        <v>528482</v>
      </c>
      <c r="F10" s="118">
        <f>F11+F39+F47+F111</f>
        <v>548198</v>
      </c>
      <c r="G10" s="215"/>
      <c r="H10" s="202">
        <f t="shared" si="0"/>
        <v>19716</v>
      </c>
      <c r="I10" s="21"/>
      <c r="J10" s="35"/>
      <c r="K10" s="177"/>
      <c r="L10" s="171"/>
      <c r="M10" s="348"/>
    </row>
    <row r="11" spans="1:13" ht="24" customHeight="1">
      <c r="A11" s="152"/>
      <c r="B11" s="106"/>
      <c r="C11" s="543" t="s">
        <v>34</v>
      </c>
      <c r="D11" s="545"/>
      <c r="E11" s="63">
        <f>E12+E17+E19+E23+E32+E34</f>
        <v>398517</v>
      </c>
      <c r="F11" s="64">
        <f>F12+F17+F19+F23+F32+F34</f>
        <v>414763</v>
      </c>
      <c r="G11" s="215"/>
      <c r="H11" s="202">
        <f t="shared" si="0"/>
        <v>16246</v>
      </c>
      <c r="I11" s="21"/>
      <c r="J11" s="35"/>
      <c r="K11" s="177"/>
      <c r="L11" s="171"/>
      <c r="M11" s="349"/>
    </row>
    <row r="12" spans="1:13" ht="24" customHeight="1">
      <c r="A12" s="152"/>
      <c r="B12" s="217"/>
      <c r="C12" s="65"/>
      <c r="D12" s="20" t="s">
        <v>93</v>
      </c>
      <c r="E12" s="63">
        <v>253093</v>
      </c>
      <c r="F12" s="64">
        <v>262847</v>
      </c>
      <c r="G12" s="215"/>
      <c r="H12" s="202">
        <f t="shared" si="0"/>
        <v>9754</v>
      </c>
      <c r="I12" s="21" t="s">
        <v>117</v>
      </c>
      <c r="J12" s="35"/>
      <c r="K12" s="177">
        <f>SUM(K14:K16)</f>
        <v>262847</v>
      </c>
      <c r="L12" s="171"/>
      <c r="M12" s="628" t="s">
        <v>441</v>
      </c>
    </row>
    <row r="13" spans="1:13" ht="24" customHeight="1">
      <c r="A13" s="152"/>
      <c r="B13" s="217"/>
      <c r="C13" s="62"/>
      <c r="D13" s="68"/>
      <c r="E13" s="573"/>
      <c r="F13" s="69"/>
      <c r="G13" s="69"/>
      <c r="H13" s="203"/>
      <c r="I13" s="22" t="s">
        <v>422</v>
      </c>
      <c r="J13" s="36"/>
      <c r="K13" s="178"/>
      <c r="L13" s="557"/>
      <c r="M13" s="630"/>
    </row>
    <row r="14" spans="1:13" ht="24" customHeight="1">
      <c r="A14" s="152"/>
      <c r="B14" s="217"/>
      <c r="C14" s="62"/>
      <c r="D14" s="68"/>
      <c r="E14" s="567"/>
      <c r="F14" s="69"/>
      <c r="G14" s="69"/>
      <c r="H14" s="204"/>
      <c r="I14" s="47" t="s">
        <v>423</v>
      </c>
      <c r="J14" s="37" t="s">
        <v>94</v>
      </c>
      <c r="K14" s="179">
        <v>52416</v>
      </c>
      <c r="L14" s="558"/>
      <c r="M14" s="630"/>
    </row>
    <row r="15" spans="1:13" ht="24" customHeight="1">
      <c r="A15" s="152"/>
      <c r="B15" s="217"/>
      <c r="C15" s="62"/>
      <c r="D15" s="68"/>
      <c r="E15" s="567"/>
      <c r="F15" s="69"/>
      <c r="G15" s="69"/>
      <c r="H15" s="204"/>
      <c r="I15" s="23" t="s">
        <v>445</v>
      </c>
      <c r="J15" s="37" t="s">
        <v>94</v>
      </c>
      <c r="K15" s="179">
        <v>79662</v>
      </c>
      <c r="L15" s="558"/>
      <c r="M15" s="630"/>
    </row>
    <row r="16" spans="1:13" ht="24" customHeight="1">
      <c r="A16" s="152"/>
      <c r="B16" s="217"/>
      <c r="C16" s="62"/>
      <c r="D16" s="68"/>
      <c r="E16" s="346"/>
      <c r="F16" s="69"/>
      <c r="G16" s="69"/>
      <c r="H16" s="204"/>
      <c r="I16" s="23" t="s">
        <v>446</v>
      </c>
      <c r="J16" s="37" t="s">
        <v>94</v>
      </c>
      <c r="K16" s="179">
        <v>130769</v>
      </c>
      <c r="L16" s="558"/>
      <c r="M16" s="629"/>
    </row>
    <row r="17" spans="1:13" ht="24" customHeight="1">
      <c r="A17" s="152"/>
      <c r="B17" s="217"/>
      <c r="C17" s="62"/>
      <c r="D17" s="20" t="s">
        <v>8</v>
      </c>
      <c r="E17" s="63">
        <v>2880</v>
      </c>
      <c r="F17" s="64">
        <f>K17</f>
        <v>2880</v>
      </c>
      <c r="G17" s="215"/>
      <c r="H17" s="202">
        <f>F17-E17</f>
        <v>0</v>
      </c>
      <c r="I17" s="21" t="s">
        <v>57</v>
      </c>
      <c r="J17" s="35"/>
      <c r="K17" s="177">
        <f>SUM(K18:K18)</f>
        <v>2880</v>
      </c>
      <c r="L17" s="171"/>
      <c r="M17" s="622"/>
    </row>
    <row r="18" spans="1:13" ht="24" customHeight="1">
      <c r="A18" s="152"/>
      <c r="B18" s="217"/>
      <c r="C18" s="62"/>
      <c r="D18" s="66"/>
      <c r="E18" s="345"/>
      <c r="F18" s="67"/>
      <c r="G18" s="67"/>
      <c r="H18" s="202"/>
      <c r="I18" s="22" t="s">
        <v>434</v>
      </c>
      <c r="J18" s="36" t="s">
        <v>94</v>
      </c>
      <c r="K18" s="178">
        <v>2880</v>
      </c>
      <c r="L18" s="171"/>
      <c r="M18" s="631"/>
    </row>
    <row r="19" spans="1:13" ht="24" customHeight="1">
      <c r="A19" s="152"/>
      <c r="B19" s="217"/>
      <c r="C19" s="62"/>
      <c r="D19" s="20" t="s">
        <v>366</v>
      </c>
      <c r="E19" s="63">
        <v>25251</v>
      </c>
      <c r="F19" s="64">
        <f>K19</f>
        <v>26201</v>
      </c>
      <c r="G19" s="215"/>
      <c r="H19" s="202">
        <f t="shared" si="0"/>
        <v>950</v>
      </c>
      <c r="I19" s="21" t="s">
        <v>367</v>
      </c>
      <c r="J19" s="35"/>
      <c r="K19" s="177">
        <f>SUM(K20:K22)</f>
        <v>26201</v>
      </c>
      <c r="L19" s="171"/>
      <c r="M19" s="632" t="s">
        <v>428</v>
      </c>
    </row>
    <row r="20" spans="1:13" ht="24" customHeight="1">
      <c r="A20" s="152"/>
      <c r="B20" s="217"/>
      <c r="C20" s="62"/>
      <c r="D20" s="68"/>
      <c r="E20" s="70"/>
      <c r="F20" s="90"/>
      <c r="G20" s="69"/>
      <c r="H20" s="203"/>
      <c r="I20" s="23" t="s">
        <v>425</v>
      </c>
      <c r="J20" s="37" t="s">
        <v>94</v>
      </c>
      <c r="K20" s="179">
        <v>5241</v>
      </c>
      <c r="L20" s="560"/>
      <c r="M20" s="633"/>
    </row>
    <row r="21" spans="1:13" ht="24" customHeight="1">
      <c r="A21" s="152"/>
      <c r="B21" s="217"/>
      <c r="C21" s="62"/>
      <c r="D21" s="68"/>
      <c r="E21" s="71"/>
      <c r="F21" s="90"/>
      <c r="G21" s="69"/>
      <c r="H21" s="204"/>
      <c r="I21" s="23" t="s">
        <v>426</v>
      </c>
      <c r="J21" s="37" t="s">
        <v>94</v>
      </c>
      <c r="K21" s="179">
        <v>7537</v>
      </c>
      <c r="L21" s="561"/>
      <c r="M21" s="633"/>
    </row>
    <row r="22" spans="1:13" ht="24" customHeight="1" thickBot="1">
      <c r="A22" s="225"/>
      <c r="B22" s="226"/>
      <c r="C22" s="227"/>
      <c r="D22" s="228"/>
      <c r="E22" s="229"/>
      <c r="F22" s="230"/>
      <c r="G22" s="231"/>
      <c r="H22" s="232"/>
      <c r="I22" s="233" t="s">
        <v>447</v>
      </c>
      <c r="J22" s="234" t="s">
        <v>94</v>
      </c>
      <c r="K22" s="235">
        <v>13423</v>
      </c>
      <c r="L22" s="561"/>
      <c r="M22" s="634"/>
    </row>
    <row r="23" spans="1:13" ht="24" customHeight="1">
      <c r="A23" s="236"/>
      <c r="B23" s="237"/>
      <c r="C23" s="238"/>
      <c r="D23" s="239" t="s">
        <v>10</v>
      </c>
      <c r="E23" s="240">
        <v>61458</v>
      </c>
      <c r="F23" s="241">
        <f>K23</f>
        <v>64981</v>
      </c>
      <c r="G23" s="242"/>
      <c r="H23" s="243">
        <f t="shared" si="0"/>
        <v>3523</v>
      </c>
      <c r="I23" s="244" t="s">
        <v>58</v>
      </c>
      <c r="J23" s="245"/>
      <c r="K23" s="246">
        <f>SUM(K24:K31)</f>
        <v>64981</v>
      </c>
      <c r="L23" s="171"/>
      <c r="M23" s="632" t="s">
        <v>429</v>
      </c>
    </row>
    <row r="24" spans="1:13" ht="22.5" customHeight="1">
      <c r="A24" s="152"/>
      <c r="B24" s="217"/>
      <c r="C24" s="62"/>
      <c r="D24" s="66"/>
      <c r="E24" s="79"/>
      <c r="F24" s="79"/>
      <c r="G24" s="67"/>
      <c r="H24" s="203"/>
      <c r="I24" s="22" t="s">
        <v>303</v>
      </c>
      <c r="J24" s="36"/>
      <c r="K24" s="178"/>
      <c r="L24" s="212"/>
      <c r="M24" s="633"/>
    </row>
    <row r="25" spans="1:13" ht="22.5" customHeight="1">
      <c r="A25" s="152"/>
      <c r="B25" s="217"/>
      <c r="C25" s="62"/>
      <c r="D25" s="68"/>
      <c r="E25" s="80"/>
      <c r="F25" s="80"/>
      <c r="G25" s="69"/>
      <c r="H25" s="204"/>
      <c r="I25" s="23" t="s">
        <v>427</v>
      </c>
      <c r="J25" s="37" t="s">
        <v>94</v>
      </c>
      <c r="K25" s="180">
        <v>3762</v>
      </c>
      <c r="L25" s="212"/>
      <c r="M25" s="633"/>
    </row>
    <row r="26" spans="1:13" ht="22.5" customHeight="1">
      <c r="A26" s="152"/>
      <c r="B26" s="217"/>
      <c r="C26" s="62"/>
      <c r="D26" s="68"/>
      <c r="E26" s="80"/>
      <c r="F26" s="80"/>
      <c r="G26" s="69"/>
      <c r="H26" s="204"/>
      <c r="I26" s="23" t="s">
        <v>449</v>
      </c>
      <c r="J26" s="37" t="s">
        <v>94</v>
      </c>
      <c r="K26" s="180">
        <v>14766</v>
      </c>
      <c r="L26" s="212"/>
      <c r="M26" s="633"/>
    </row>
    <row r="27" spans="1:13" ht="22.5" customHeight="1">
      <c r="A27" s="152"/>
      <c r="B27" s="217"/>
      <c r="C27" s="62"/>
      <c r="D27" s="68"/>
      <c r="E27" s="80"/>
      <c r="F27" s="80"/>
      <c r="G27" s="69"/>
      <c r="H27" s="204"/>
      <c r="I27" s="23" t="s">
        <v>448</v>
      </c>
      <c r="J27" s="37" t="s">
        <v>94</v>
      </c>
      <c r="K27" s="180">
        <v>29533</v>
      </c>
      <c r="L27" s="212"/>
      <c r="M27" s="633"/>
    </row>
    <row r="28" spans="1:13" ht="22.5" customHeight="1">
      <c r="A28" s="152"/>
      <c r="B28" s="217"/>
      <c r="C28" s="62"/>
      <c r="D28" s="68"/>
      <c r="E28" s="80"/>
      <c r="F28" s="80"/>
      <c r="G28" s="69"/>
      <c r="H28" s="204"/>
      <c r="I28" s="23" t="s">
        <v>304</v>
      </c>
      <c r="J28" s="37"/>
      <c r="K28" s="179"/>
      <c r="L28" s="212"/>
      <c r="M28" s="633"/>
    </row>
    <row r="29" spans="1:13" ht="22.5" customHeight="1">
      <c r="A29" s="152"/>
      <c r="B29" s="217"/>
      <c r="C29" s="62"/>
      <c r="D29" s="68"/>
      <c r="E29" s="80"/>
      <c r="F29" s="80"/>
      <c r="G29" s="69"/>
      <c r="H29" s="204"/>
      <c r="I29" s="23" t="s">
        <v>157</v>
      </c>
      <c r="J29" s="37" t="s">
        <v>94</v>
      </c>
      <c r="K29" s="179">
        <v>14400</v>
      </c>
      <c r="L29" s="212"/>
      <c r="M29" s="633"/>
    </row>
    <row r="30" spans="1:13" ht="22.5" customHeight="1">
      <c r="A30" s="152"/>
      <c r="B30" s="217"/>
      <c r="C30" s="62"/>
      <c r="D30" s="68"/>
      <c r="E30" s="71"/>
      <c r="F30" s="90"/>
      <c r="G30" s="69"/>
      <c r="H30" s="204"/>
      <c r="I30" s="23" t="s">
        <v>306</v>
      </c>
      <c r="J30" s="37"/>
      <c r="K30" s="179"/>
      <c r="L30" s="558"/>
      <c r="M30" s="633"/>
    </row>
    <row r="31" spans="1:13" ht="22.5" customHeight="1">
      <c r="A31" s="152"/>
      <c r="B31" s="217"/>
      <c r="C31" s="62"/>
      <c r="D31" s="68"/>
      <c r="E31" s="71"/>
      <c r="F31" s="90"/>
      <c r="G31" s="69"/>
      <c r="H31" s="204"/>
      <c r="I31" s="23" t="s">
        <v>324</v>
      </c>
      <c r="J31" s="37" t="s">
        <v>94</v>
      </c>
      <c r="K31" s="179">
        <v>2520</v>
      </c>
      <c r="L31" s="558"/>
      <c r="M31" s="634"/>
    </row>
    <row r="32" spans="1:13" ht="24" customHeight="1">
      <c r="A32" s="152"/>
      <c r="B32" s="217"/>
      <c r="C32" s="62"/>
      <c r="D32" s="20" t="s">
        <v>11</v>
      </c>
      <c r="E32" s="63">
        <v>28087</v>
      </c>
      <c r="F32" s="64">
        <f>K32</f>
        <v>29510</v>
      </c>
      <c r="G32" s="281"/>
      <c r="H32" s="202">
        <f t="shared" si="0"/>
        <v>1423</v>
      </c>
      <c r="I32" s="21" t="s">
        <v>118</v>
      </c>
      <c r="J32" s="35"/>
      <c r="K32" s="177">
        <f>K33</f>
        <v>29510</v>
      </c>
      <c r="L32" s="171"/>
      <c r="M32" s="628" t="s">
        <v>428</v>
      </c>
    </row>
    <row r="33" spans="1:13" ht="24" customHeight="1">
      <c r="A33" s="152"/>
      <c r="B33" s="217"/>
      <c r="C33" s="62"/>
      <c r="D33" s="20"/>
      <c r="E33" s="63"/>
      <c r="F33" s="64"/>
      <c r="G33" s="215"/>
      <c r="H33" s="202"/>
      <c r="I33" s="21" t="s">
        <v>450</v>
      </c>
      <c r="J33" s="74" t="s">
        <v>94</v>
      </c>
      <c r="K33" s="177">
        <v>29510</v>
      </c>
      <c r="L33" s="171"/>
      <c r="M33" s="629"/>
    </row>
    <row r="34" spans="1:13" ht="24" customHeight="1">
      <c r="A34" s="152"/>
      <c r="B34" s="217"/>
      <c r="C34" s="62"/>
      <c r="D34" s="46" t="s">
        <v>12</v>
      </c>
      <c r="E34" s="75">
        <v>27748</v>
      </c>
      <c r="F34" s="76">
        <f>K34</f>
        <v>28344</v>
      </c>
      <c r="G34" s="82"/>
      <c r="H34" s="205">
        <f t="shared" si="0"/>
        <v>596</v>
      </c>
      <c r="I34" s="24" t="s">
        <v>119</v>
      </c>
      <c r="J34" s="74"/>
      <c r="K34" s="181">
        <f>SUM(K35:K38)</f>
        <v>28344</v>
      </c>
      <c r="L34" s="211"/>
      <c r="M34" s="628" t="s">
        <v>453</v>
      </c>
    </row>
    <row r="35" spans="1:13" ht="22.5" customHeight="1">
      <c r="A35" s="152"/>
      <c r="B35" s="217"/>
      <c r="C35" s="62"/>
      <c r="D35" s="68"/>
      <c r="E35" s="80"/>
      <c r="F35" s="78"/>
      <c r="G35" s="69"/>
      <c r="H35" s="204"/>
      <c r="I35" s="23" t="s">
        <v>451</v>
      </c>
      <c r="J35" s="37" t="s">
        <v>94</v>
      </c>
      <c r="K35" s="179">
        <v>11496</v>
      </c>
      <c r="L35" s="209"/>
      <c r="M35" s="635"/>
    </row>
    <row r="36" spans="1:13" ht="22.5" customHeight="1">
      <c r="A36" s="152"/>
      <c r="B36" s="217"/>
      <c r="C36" s="62"/>
      <c r="D36" s="68"/>
      <c r="E36" s="80"/>
      <c r="F36" s="78"/>
      <c r="G36" s="69"/>
      <c r="H36" s="204"/>
      <c r="I36" s="23" t="s">
        <v>452</v>
      </c>
      <c r="J36" s="37" t="s">
        <v>94</v>
      </c>
      <c r="K36" s="179">
        <v>11052</v>
      </c>
      <c r="L36" s="209"/>
      <c r="M36" s="635"/>
    </row>
    <row r="37" spans="1:13" ht="22.5" customHeight="1">
      <c r="A37" s="152"/>
      <c r="B37" s="217"/>
      <c r="C37" s="62"/>
      <c r="D37" s="68"/>
      <c r="E37" s="80"/>
      <c r="F37" s="78"/>
      <c r="G37" s="69"/>
      <c r="H37" s="204"/>
      <c r="I37" s="23" t="s">
        <v>317</v>
      </c>
      <c r="J37" s="37" t="s">
        <v>94</v>
      </c>
      <c r="K37" s="179">
        <v>3156</v>
      </c>
      <c r="L37" s="209"/>
      <c r="M37" s="635"/>
    </row>
    <row r="38" spans="1:13" ht="22.5" customHeight="1">
      <c r="A38" s="152"/>
      <c r="B38" s="282"/>
      <c r="C38" s="62"/>
      <c r="D38" s="68"/>
      <c r="E38" s="71"/>
      <c r="F38" s="90"/>
      <c r="G38" s="69"/>
      <c r="H38" s="204"/>
      <c r="I38" s="23" t="s">
        <v>318</v>
      </c>
      <c r="J38" s="37" t="s">
        <v>94</v>
      </c>
      <c r="K38" s="179">
        <v>2640</v>
      </c>
      <c r="L38" s="210"/>
      <c r="M38" s="636"/>
    </row>
    <row r="39" spans="1:13" ht="24" customHeight="1">
      <c r="A39" s="152"/>
      <c r="B39" s="282"/>
      <c r="C39" s="19" t="s">
        <v>13</v>
      </c>
      <c r="D39" s="20"/>
      <c r="E39" s="63">
        <f>E40+E44</f>
        <v>17060</v>
      </c>
      <c r="F39" s="64">
        <f>K39</f>
        <v>17060</v>
      </c>
      <c r="G39" s="281"/>
      <c r="H39" s="343">
        <f t="shared" si="0"/>
        <v>0</v>
      </c>
      <c r="I39" s="21"/>
      <c r="J39" s="35"/>
      <c r="K39" s="177">
        <f>K40+K44</f>
        <v>17060</v>
      </c>
      <c r="L39" s="171"/>
      <c r="M39" s="362"/>
    </row>
    <row r="40" spans="1:13" ht="24" customHeight="1">
      <c r="A40" s="152"/>
      <c r="B40" s="282"/>
      <c r="C40" s="65"/>
      <c r="D40" s="20" t="s">
        <v>53</v>
      </c>
      <c r="E40" s="63">
        <v>7060</v>
      </c>
      <c r="F40" s="64">
        <f>K40</f>
        <v>7060</v>
      </c>
      <c r="G40" s="281"/>
      <c r="H40" s="343">
        <f t="shared" si="0"/>
        <v>0</v>
      </c>
      <c r="I40" s="21" t="s">
        <v>59</v>
      </c>
      <c r="J40" s="35"/>
      <c r="K40" s="177">
        <f>SUM(K41:K43)</f>
        <v>7060</v>
      </c>
      <c r="L40" s="171"/>
      <c r="M40" s="362"/>
    </row>
    <row r="41" spans="1:13" ht="22.5" customHeight="1">
      <c r="A41" s="152"/>
      <c r="B41" s="282"/>
      <c r="C41" s="62"/>
      <c r="D41" s="283"/>
      <c r="E41" s="346"/>
      <c r="F41" s="69"/>
      <c r="G41" s="69"/>
      <c r="H41" s="203"/>
      <c r="I41" s="23" t="s">
        <v>203</v>
      </c>
      <c r="J41" s="37" t="s">
        <v>94</v>
      </c>
      <c r="K41" s="179">
        <v>3000</v>
      </c>
      <c r="L41" s="557" t="s">
        <v>214</v>
      </c>
      <c r="M41" s="362"/>
    </row>
    <row r="42" spans="1:13" ht="22.5" customHeight="1">
      <c r="A42" s="152"/>
      <c r="B42" s="282"/>
      <c r="C42" s="62"/>
      <c r="D42" s="283"/>
      <c r="E42" s="346"/>
      <c r="F42" s="69"/>
      <c r="G42" s="69"/>
      <c r="H42" s="204"/>
      <c r="I42" s="23" t="s">
        <v>202</v>
      </c>
      <c r="J42" s="37" t="s">
        <v>94</v>
      </c>
      <c r="K42" s="179">
        <v>560</v>
      </c>
      <c r="L42" s="558"/>
      <c r="M42" s="362"/>
    </row>
    <row r="43" spans="1:13" ht="22.5" customHeight="1">
      <c r="A43" s="152"/>
      <c r="B43" s="282"/>
      <c r="C43" s="62"/>
      <c r="D43" s="283"/>
      <c r="E43" s="346"/>
      <c r="F43" s="69"/>
      <c r="G43" s="69"/>
      <c r="H43" s="205"/>
      <c r="I43" s="23" t="s">
        <v>280</v>
      </c>
      <c r="J43" s="37" t="s">
        <v>94</v>
      </c>
      <c r="K43" s="181">
        <v>3500</v>
      </c>
      <c r="L43" s="559"/>
      <c r="M43" s="362"/>
    </row>
    <row r="44" spans="1:13" ht="24" customHeight="1">
      <c r="A44" s="152"/>
      <c r="B44" s="282"/>
      <c r="C44" s="62"/>
      <c r="D44" s="20" t="s">
        <v>54</v>
      </c>
      <c r="E44" s="63">
        <v>10000</v>
      </c>
      <c r="F44" s="64">
        <f>K44</f>
        <v>10000</v>
      </c>
      <c r="G44" s="281"/>
      <c r="H44" s="343">
        <f t="shared" ref="H44:H63" si="2">F44-E44</f>
        <v>0</v>
      </c>
      <c r="I44" s="21" t="s">
        <v>60</v>
      </c>
      <c r="J44" s="35"/>
      <c r="K44" s="177">
        <f>SUM(K45:K46)</f>
        <v>10000</v>
      </c>
      <c r="L44" s="171"/>
      <c r="M44" s="362"/>
    </row>
    <row r="45" spans="1:13" ht="22.5" customHeight="1">
      <c r="A45" s="152"/>
      <c r="B45" s="282"/>
      <c r="C45" s="62"/>
      <c r="D45" s="66"/>
      <c r="E45" s="79"/>
      <c r="F45" s="77"/>
      <c r="G45" s="67"/>
      <c r="H45" s="203"/>
      <c r="I45" s="22" t="s">
        <v>229</v>
      </c>
      <c r="J45" s="37" t="s">
        <v>94</v>
      </c>
      <c r="K45" s="178">
        <v>5000</v>
      </c>
      <c r="L45" s="557"/>
      <c r="M45" s="362"/>
    </row>
    <row r="46" spans="1:13" ht="22.5" customHeight="1" thickBot="1">
      <c r="A46" s="225"/>
      <c r="B46" s="226"/>
      <c r="C46" s="226"/>
      <c r="D46" s="228"/>
      <c r="E46" s="248"/>
      <c r="F46" s="249"/>
      <c r="G46" s="231"/>
      <c r="H46" s="232"/>
      <c r="I46" s="233" t="s">
        <v>230</v>
      </c>
      <c r="J46" s="234" t="s">
        <v>94</v>
      </c>
      <c r="K46" s="235">
        <v>5000</v>
      </c>
      <c r="L46" s="559"/>
      <c r="M46" s="362"/>
    </row>
    <row r="47" spans="1:13" ht="34.5" customHeight="1">
      <c r="A47" s="152"/>
      <c r="B47" s="217"/>
      <c r="C47" s="608" t="s">
        <v>35</v>
      </c>
      <c r="D47" s="609"/>
      <c r="E47" s="75">
        <f>E48+E57+E63+E81+E91+E93+E99+E108</f>
        <v>111405</v>
      </c>
      <c r="F47" s="75">
        <f>F48+F57+F63+F81+F91+F93+F99+F108</f>
        <v>114875</v>
      </c>
      <c r="G47" s="82"/>
      <c r="H47" s="205">
        <f t="shared" si="2"/>
        <v>3470</v>
      </c>
      <c r="I47" s="24"/>
      <c r="J47" s="74"/>
      <c r="K47" s="181"/>
      <c r="L47" s="171"/>
      <c r="M47" s="362"/>
    </row>
    <row r="48" spans="1:13" ht="34.5" customHeight="1">
      <c r="A48" s="152"/>
      <c r="B48" s="217"/>
      <c r="C48" s="61"/>
      <c r="D48" s="20" t="s">
        <v>112</v>
      </c>
      <c r="E48" s="63">
        <v>23400</v>
      </c>
      <c r="F48" s="64">
        <f>K48</f>
        <v>23400</v>
      </c>
      <c r="G48" s="215"/>
      <c r="H48" s="202">
        <f t="shared" si="2"/>
        <v>0</v>
      </c>
      <c r="I48" s="22" t="s">
        <v>113</v>
      </c>
      <c r="J48" s="36"/>
      <c r="K48" s="177">
        <f>SUM(K49:K56)</f>
        <v>23400</v>
      </c>
      <c r="L48" s="171"/>
      <c r="M48" s="362"/>
    </row>
    <row r="49" spans="1:13" ht="21.75" customHeight="1">
      <c r="A49" s="152"/>
      <c r="B49" s="217"/>
      <c r="C49" s="81"/>
      <c r="D49" s="66"/>
      <c r="E49" s="79"/>
      <c r="F49" s="77"/>
      <c r="G49" s="67"/>
      <c r="H49" s="203"/>
      <c r="I49" s="22" t="s">
        <v>114</v>
      </c>
      <c r="J49" s="36"/>
      <c r="K49" s="178"/>
      <c r="L49" s="557" t="s">
        <v>239</v>
      </c>
      <c r="M49" s="362"/>
    </row>
    <row r="50" spans="1:13" ht="21.75" customHeight="1">
      <c r="A50" s="152"/>
      <c r="B50" s="217"/>
      <c r="C50" s="81"/>
      <c r="D50" s="68"/>
      <c r="E50" s="80"/>
      <c r="F50" s="78"/>
      <c r="G50" s="69"/>
      <c r="H50" s="204"/>
      <c r="I50" s="23" t="s">
        <v>286</v>
      </c>
      <c r="J50" s="37" t="s">
        <v>94</v>
      </c>
      <c r="K50" s="179">
        <v>9000</v>
      </c>
      <c r="L50" s="558"/>
      <c r="M50" s="362"/>
    </row>
    <row r="51" spans="1:13" ht="21.75" customHeight="1">
      <c r="A51" s="152"/>
      <c r="B51" s="217"/>
      <c r="C51" s="81"/>
      <c r="D51" s="68"/>
      <c r="E51" s="80"/>
      <c r="F51" s="78"/>
      <c r="G51" s="69"/>
      <c r="H51" s="204"/>
      <c r="I51" s="23" t="s">
        <v>128</v>
      </c>
      <c r="J51" s="37"/>
      <c r="K51" s="179"/>
      <c r="L51" s="558"/>
      <c r="M51" s="362"/>
    </row>
    <row r="52" spans="1:13" ht="21.75" customHeight="1">
      <c r="A52" s="152"/>
      <c r="B52" s="217"/>
      <c r="C52" s="81"/>
      <c r="D52" s="68"/>
      <c r="E52" s="80"/>
      <c r="F52" s="78"/>
      <c r="G52" s="69"/>
      <c r="H52" s="204"/>
      <c r="I52" s="23" t="s">
        <v>287</v>
      </c>
      <c r="J52" s="37" t="s">
        <v>94</v>
      </c>
      <c r="K52" s="179">
        <v>960</v>
      </c>
      <c r="L52" s="558"/>
      <c r="M52" s="362"/>
    </row>
    <row r="53" spans="1:13" ht="21.75" customHeight="1">
      <c r="A53" s="152"/>
      <c r="B53" s="217"/>
      <c r="C53" s="81"/>
      <c r="D53" s="68"/>
      <c r="E53" s="80"/>
      <c r="F53" s="78"/>
      <c r="G53" s="69"/>
      <c r="H53" s="204"/>
      <c r="I53" s="23" t="s">
        <v>305</v>
      </c>
      <c r="J53" s="37"/>
      <c r="K53" s="179"/>
      <c r="L53" s="558"/>
      <c r="M53" s="362"/>
    </row>
    <row r="54" spans="1:13" ht="21.75" customHeight="1">
      <c r="A54" s="152"/>
      <c r="B54" s="217"/>
      <c r="C54" s="81"/>
      <c r="D54" s="68"/>
      <c r="E54" s="80"/>
      <c r="F54" s="78"/>
      <c r="G54" s="69"/>
      <c r="H54" s="204"/>
      <c r="I54" s="23" t="s">
        <v>314</v>
      </c>
      <c r="J54" s="37" t="s">
        <v>94</v>
      </c>
      <c r="K54" s="180">
        <v>3000</v>
      </c>
      <c r="L54" s="558"/>
      <c r="M54" s="362"/>
    </row>
    <row r="55" spans="1:13" ht="21.75" customHeight="1">
      <c r="A55" s="152"/>
      <c r="B55" s="217"/>
      <c r="C55" s="81"/>
      <c r="D55" s="68"/>
      <c r="E55" s="80"/>
      <c r="F55" s="78"/>
      <c r="G55" s="69"/>
      <c r="H55" s="204"/>
      <c r="I55" s="23" t="s">
        <v>315</v>
      </c>
      <c r="J55" s="37" t="s">
        <v>94</v>
      </c>
      <c r="K55" s="180">
        <v>3720</v>
      </c>
      <c r="L55" s="558"/>
      <c r="M55" s="362"/>
    </row>
    <row r="56" spans="1:13" ht="21.75" customHeight="1">
      <c r="A56" s="152"/>
      <c r="B56" s="217"/>
      <c r="C56" s="81"/>
      <c r="D56" s="46"/>
      <c r="E56" s="75"/>
      <c r="F56" s="76"/>
      <c r="G56" s="82"/>
      <c r="H56" s="205"/>
      <c r="I56" s="23" t="s">
        <v>316</v>
      </c>
      <c r="J56" s="37" t="s">
        <v>94</v>
      </c>
      <c r="K56" s="180">
        <v>6720</v>
      </c>
      <c r="L56" s="559"/>
      <c r="M56" s="362"/>
    </row>
    <row r="57" spans="1:13" ht="26.25" customHeight="1">
      <c r="A57" s="152"/>
      <c r="B57" s="217"/>
      <c r="C57" s="81"/>
      <c r="D57" s="20" t="s">
        <v>47</v>
      </c>
      <c r="E57" s="63">
        <v>3680</v>
      </c>
      <c r="F57" s="64">
        <f>K57</f>
        <v>3680</v>
      </c>
      <c r="G57" s="215"/>
      <c r="H57" s="202">
        <f t="shared" si="2"/>
        <v>0</v>
      </c>
      <c r="I57" s="21" t="s">
        <v>61</v>
      </c>
      <c r="J57" s="36"/>
      <c r="K57" s="177">
        <f>SUM(K58:K62)</f>
        <v>3680</v>
      </c>
      <c r="L57" s="171"/>
      <c r="M57" s="362"/>
    </row>
    <row r="58" spans="1:13" ht="26.25" customHeight="1">
      <c r="A58" s="152"/>
      <c r="B58" s="217"/>
      <c r="C58" s="81"/>
      <c r="D58" s="68"/>
      <c r="E58" s="80"/>
      <c r="F58" s="78"/>
      <c r="G58" s="69"/>
      <c r="H58" s="203"/>
      <c r="I58" s="23" t="s">
        <v>129</v>
      </c>
      <c r="J58" s="36"/>
      <c r="K58" s="179"/>
      <c r="L58" s="557" t="s">
        <v>155</v>
      </c>
      <c r="M58" s="362"/>
    </row>
    <row r="59" spans="1:13" ht="26.25" customHeight="1">
      <c r="A59" s="152"/>
      <c r="B59" s="217"/>
      <c r="C59" s="81"/>
      <c r="D59" s="68"/>
      <c r="E59" s="80"/>
      <c r="F59" s="78"/>
      <c r="G59" s="69"/>
      <c r="H59" s="204"/>
      <c r="I59" s="23" t="s">
        <v>276</v>
      </c>
      <c r="J59" s="37" t="s">
        <v>94</v>
      </c>
      <c r="K59" s="179">
        <v>480</v>
      </c>
      <c r="L59" s="558"/>
      <c r="M59" s="362"/>
    </row>
    <row r="60" spans="1:13" ht="26.25" customHeight="1">
      <c r="A60" s="152"/>
      <c r="B60" s="217"/>
      <c r="C60" s="81"/>
      <c r="D60" s="68"/>
      <c r="E60" s="80"/>
      <c r="F60" s="78"/>
      <c r="G60" s="69"/>
      <c r="H60" s="204"/>
      <c r="I60" s="23" t="s">
        <v>325</v>
      </c>
      <c r="J60" s="37" t="s">
        <v>94</v>
      </c>
      <c r="K60" s="179">
        <v>800</v>
      </c>
      <c r="L60" s="558"/>
      <c r="M60" s="362"/>
    </row>
    <row r="61" spans="1:13" ht="26.25" customHeight="1">
      <c r="A61" s="152"/>
      <c r="B61" s="282"/>
      <c r="C61" s="81"/>
      <c r="D61" s="68"/>
      <c r="E61" s="80"/>
      <c r="F61" s="78"/>
      <c r="G61" s="69"/>
      <c r="H61" s="204"/>
      <c r="I61" s="23" t="s">
        <v>360</v>
      </c>
      <c r="J61" s="37" t="s">
        <v>334</v>
      </c>
      <c r="K61" s="179">
        <v>1000</v>
      </c>
      <c r="L61" s="558"/>
      <c r="M61" s="362"/>
    </row>
    <row r="62" spans="1:13" ht="26.25" customHeight="1" thickBot="1">
      <c r="A62" s="225"/>
      <c r="B62" s="226"/>
      <c r="C62" s="247"/>
      <c r="D62" s="228"/>
      <c r="E62" s="248"/>
      <c r="F62" s="249"/>
      <c r="G62" s="231"/>
      <c r="H62" s="232"/>
      <c r="I62" s="233" t="s">
        <v>361</v>
      </c>
      <c r="J62" s="234" t="s">
        <v>94</v>
      </c>
      <c r="K62" s="235">
        <v>1400</v>
      </c>
      <c r="L62" s="559"/>
      <c r="M62" s="362"/>
    </row>
    <row r="63" spans="1:13" ht="30" customHeight="1">
      <c r="A63" s="236"/>
      <c r="B63" s="237"/>
      <c r="C63" s="238"/>
      <c r="D63" s="239" t="s">
        <v>15</v>
      </c>
      <c r="E63" s="240">
        <v>35956</v>
      </c>
      <c r="F63" s="241">
        <f>K63</f>
        <v>35956</v>
      </c>
      <c r="G63" s="242"/>
      <c r="H63" s="243">
        <f t="shared" si="2"/>
        <v>0</v>
      </c>
      <c r="I63" s="250" t="s">
        <v>62</v>
      </c>
      <c r="J63" s="245"/>
      <c r="K63" s="246">
        <f>SUM(K65:K80)</f>
        <v>35956</v>
      </c>
      <c r="L63" s="171"/>
      <c r="M63" s="362"/>
    </row>
    <row r="64" spans="1:13" ht="30" customHeight="1">
      <c r="A64" s="152"/>
      <c r="B64" s="217"/>
      <c r="C64" s="62"/>
      <c r="D64" s="66"/>
      <c r="E64" s="70"/>
      <c r="F64" s="95"/>
      <c r="G64" s="67"/>
      <c r="H64" s="203"/>
      <c r="I64" s="22" t="s">
        <v>48</v>
      </c>
      <c r="J64" s="36"/>
      <c r="K64" s="178"/>
      <c r="L64" s="557" t="s">
        <v>150</v>
      </c>
      <c r="M64" s="362"/>
    </row>
    <row r="65" spans="1:13" ht="30" customHeight="1">
      <c r="A65" s="152"/>
      <c r="B65" s="217"/>
      <c r="C65" s="62"/>
      <c r="D65" s="68"/>
      <c r="E65" s="71"/>
      <c r="F65" s="90"/>
      <c r="G65" s="69"/>
      <c r="H65" s="204"/>
      <c r="I65" s="23" t="s">
        <v>141</v>
      </c>
      <c r="J65" s="37" t="s">
        <v>94</v>
      </c>
      <c r="K65" s="179">
        <v>2400</v>
      </c>
      <c r="L65" s="558"/>
      <c r="M65" s="362"/>
    </row>
    <row r="66" spans="1:13" ht="30" customHeight="1">
      <c r="A66" s="152"/>
      <c r="B66" s="217"/>
      <c r="C66" s="62"/>
      <c r="D66" s="68"/>
      <c r="E66" s="71"/>
      <c r="F66" s="90"/>
      <c r="G66" s="69"/>
      <c r="H66" s="204"/>
      <c r="I66" s="23" t="s">
        <v>274</v>
      </c>
      <c r="J66" s="37" t="s">
        <v>94</v>
      </c>
      <c r="K66" s="179">
        <v>2292</v>
      </c>
      <c r="L66" s="558"/>
      <c r="M66" s="362"/>
    </row>
    <row r="67" spans="1:13" ht="30" customHeight="1">
      <c r="A67" s="152"/>
      <c r="B67" s="217"/>
      <c r="C67" s="62"/>
      <c r="D67" s="68"/>
      <c r="E67" s="71"/>
      <c r="F67" s="90"/>
      <c r="G67" s="69"/>
      <c r="H67" s="204"/>
      <c r="I67" s="23" t="s">
        <v>273</v>
      </c>
      <c r="J67" s="37" t="s">
        <v>94</v>
      </c>
      <c r="K67" s="179">
        <v>8523</v>
      </c>
      <c r="L67" s="558"/>
      <c r="M67" s="362"/>
    </row>
    <row r="68" spans="1:13" ht="30" customHeight="1">
      <c r="A68" s="152"/>
      <c r="B68" s="217"/>
      <c r="C68" s="62"/>
      <c r="D68" s="68"/>
      <c r="E68" s="71"/>
      <c r="F68" s="90"/>
      <c r="G68" s="69"/>
      <c r="H68" s="204"/>
      <c r="I68" s="23" t="s">
        <v>322</v>
      </c>
      <c r="J68" s="37"/>
      <c r="K68" s="179"/>
      <c r="L68" s="172"/>
      <c r="M68" s="362"/>
    </row>
    <row r="69" spans="1:13" ht="30" customHeight="1">
      <c r="A69" s="152"/>
      <c r="B69" s="217"/>
      <c r="C69" s="62"/>
      <c r="D69" s="68"/>
      <c r="E69" s="71"/>
      <c r="F69" s="90"/>
      <c r="G69" s="69"/>
      <c r="H69" s="204"/>
      <c r="I69" s="23" t="s">
        <v>323</v>
      </c>
      <c r="J69" s="37" t="s">
        <v>94</v>
      </c>
      <c r="K69" s="179">
        <v>1500</v>
      </c>
      <c r="L69" s="172"/>
      <c r="M69" s="362"/>
    </row>
    <row r="70" spans="1:13" ht="30" customHeight="1">
      <c r="A70" s="152"/>
      <c r="B70" s="217"/>
      <c r="C70" s="62"/>
      <c r="D70" s="68"/>
      <c r="E70" s="71"/>
      <c r="F70" s="90"/>
      <c r="G70" s="69"/>
      <c r="H70" s="204"/>
      <c r="I70" s="23" t="s">
        <v>49</v>
      </c>
      <c r="J70" s="37"/>
      <c r="K70" s="179"/>
      <c r="L70" s="172"/>
      <c r="M70" s="362"/>
    </row>
    <row r="71" spans="1:13" ht="30" customHeight="1">
      <c r="A71" s="152"/>
      <c r="B71" s="217"/>
      <c r="C71" s="62"/>
      <c r="D71" s="68"/>
      <c r="E71" s="71"/>
      <c r="F71" s="90"/>
      <c r="G71" s="69"/>
      <c r="H71" s="204"/>
      <c r="I71" s="23" t="s">
        <v>97</v>
      </c>
      <c r="J71" s="37" t="s">
        <v>94</v>
      </c>
      <c r="K71" s="179">
        <v>2400</v>
      </c>
      <c r="L71" s="172"/>
      <c r="M71" s="362"/>
    </row>
    <row r="72" spans="1:13" ht="30" customHeight="1">
      <c r="A72" s="152"/>
      <c r="B72" s="217"/>
      <c r="C72" s="62"/>
      <c r="D72" s="68"/>
      <c r="E72" s="71"/>
      <c r="F72" s="90"/>
      <c r="G72" s="69"/>
      <c r="H72" s="204"/>
      <c r="I72" s="23" t="s">
        <v>98</v>
      </c>
      <c r="J72" s="37" t="s">
        <v>94</v>
      </c>
      <c r="K72" s="179">
        <v>1000</v>
      </c>
      <c r="L72" s="172"/>
      <c r="M72" s="362"/>
    </row>
    <row r="73" spans="1:13" ht="30" customHeight="1">
      <c r="A73" s="152"/>
      <c r="B73" s="217"/>
      <c r="C73" s="62"/>
      <c r="D73" s="68"/>
      <c r="E73" s="71"/>
      <c r="F73" s="90"/>
      <c r="G73" s="69"/>
      <c r="H73" s="204"/>
      <c r="I73" s="23" t="s">
        <v>342</v>
      </c>
      <c r="J73" s="37" t="s">
        <v>94</v>
      </c>
      <c r="K73" s="179">
        <v>3870</v>
      </c>
      <c r="L73" s="172"/>
      <c r="M73" s="362"/>
    </row>
    <row r="74" spans="1:13" ht="30" customHeight="1">
      <c r="A74" s="152"/>
      <c r="B74" s="217"/>
      <c r="C74" s="62"/>
      <c r="D74" s="68"/>
      <c r="E74" s="71"/>
      <c r="F74" s="90"/>
      <c r="G74" s="69"/>
      <c r="H74" s="204"/>
      <c r="I74" s="23" t="s">
        <v>341</v>
      </c>
      <c r="J74" s="37" t="s">
        <v>94</v>
      </c>
      <c r="K74" s="179">
        <v>1200</v>
      </c>
      <c r="L74" s="172"/>
      <c r="M74" s="362"/>
    </row>
    <row r="75" spans="1:13" ht="30" customHeight="1">
      <c r="A75" s="152"/>
      <c r="B75" s="217"/>
      <c r="C75" s="62"/>
      <c r="D75" s="68"/>
      <c r="E75" s="71"/>
      <c r="F75" s="90"/>
      <c r="G75" s="69"/>
      <c r="H75" s="204"/>
      <c r="I75" s="23" t="s">
        <v>146</v>
      </c>
      <c r="J75" s="37"/>
      <c r="K75" s="179"/>
      <c r="L75" s="172"/>
      <c r="M75" s="362"/>
    </row>
    <row r="76" spans="1:13" ht="30" customHeight="1">
      <c r="A76" s="152"/>
      <c r="B76" s="217"/>
      <c r="C76" s="62"/>
      <c r="D76" s="68"/>
      <c r="E76" s="71"/>
      <c r="F76" s="90"/>
      <c r="G76" s="69"/>
      <c r="H76" s="204"/>
      <c r="I76" s="23" t="s">
        <v>338</v>
      </c>
      <c r="J76" s="37" t="s">
        <v>94</v>
      </c>
      <c r="K76" s="179">
        <v>8400</v>
      </c>
      <c r="L76" s="172"/>
      <c r="M76" s="362"/>
    </row>
    <row r="77" spans="1:13" ht="30" customHeight="1">
      <c r="A77" s="152"/>
      <c r="B77" s="217"/>
      <c r="C77" s="62"/>
      <c r="D77" s="68"/>
      <c r="E77" s="71"/>
      <c r="F77" s="90"/>
      <c r="G77" s="69"/>
      <c r="H77" s="204"/>
      <c r="I77" s="23" t="s">
        <v>148</v>
      </c>
      <c r="J77" s="37" t="s">
        <v>94</v>
      </c>
      <c r="K77" s="179">
        <v>671</v>
      </c>
      <c r="L77" s="172"/>
      <c r="M77" s="362"/>
    </row>
    <row r="78" spans="1:13" ht="30" customHeight="1">
      <c r="A78" s="152"/>
      <c r="B78" s="217"/>
      <c r="C78" s="62"/>
      <c r="D78" s="68"/>
      <c r="E78" s="71"/>
      <c r="F78" s="90"/>
      <c r="G78" s="69"/>
      <c r="H78" s="204"/>
      <c r="I78" s="23" t="s">
        <v>326</v>
      </c>
      <c r="J78" s="37"/>
      <c r="K78" s="179"/>
      <c r="L78" s="172"/>
      <c r="M78" s="362"/>
    </row>
    <row r="79" spans="1:13" ht="30" customHeight="1">
      <c r="A79" s="152"/>
      <c r="B79" s="217"/>
      <c r="C79" s="62"/>
      <c r="D79" s="68"/>
      <c r="E79" s="71"/>
      <c r="F79" s="90"/>
      <c r="G79" s="69"/>
      <c r="H79" s="204"/>
      <c r="I79" s="23" t="s">
        <v>149</v>
      </c>
      <c r="J79" s="37" t="s">
        <v>94</v>
      </c>
      <c r="K79" s="179">
        <v>400</v>
      </c>
      <c r="L79" s="172"/>
      <c r="M79" s="362"/>
    </row>
    <row r="80" spans="1:13" ht="30" customHeight="1" thickBot="1">
      <c r="A80" s="225"/>
      <c r="B80" s="226"/>
      <c r="C80" s="227"/>
      <c r="D80" s="228"/>
      <c r="E80" s="229"/>
      <c r="F80" s="230"/>
      <c r="G80" s="231"/>
      <c r="H80" s="232"/>
      <c r="I80" s="233" t="s">
        <v>284</v>
      </c>
      <c r="J80" s="234"/>
      <c r="K80" s="235">
        <v>3300</v>
      </c>
      <c r="L80" s="172"/>
      <c r="M80" s="362"/>
    </row>
    <row r="81" spans="1:13" ht="30" customHeight="1">
      <c r="A81" s="236"/>
      <c r="B81" s="237"/>
      <c r="C81" s="238"/>
      <c r="D81" s="251" t="s">
        <v>16</v>
      </c>
      <c r="E81" s="252">
        <v>8008</v>
      </c>
      <c r="F81" s="242">
        <f>K81</f>
        <v>8008</v>
      </c>
      <c r="G81" s="242"/>
      <c r="H81" s="344">
        <f t="shared" ref="H81:H93" si="3">F81-E81</f>
        <v>0</v>
      </c>
      <c r="I81" s="244" t="s">
        <v>63</v>
      </c>
      <c r="J81" s="245"/>
      <c r="K81" s="246">
        <f>SUM(K82:K90)</f>
        <v>8008</v>
      </c>
      <c r="L81" s="171"/>
      <c r="M81" s="362"/>
    </row>
    <row r="82" spans="1:13" ht="32.25" customHeight="1">
      <c r="A82" s="152"/>
      <c r="B82" s="217"/>
      <c r="C82" s="62"/>
      <c r="D82" s="220"/>
      <c r="E82" s="345"/>
      <c r="F82" s="67"/>
      <c r="G82" s="67"/>
      <c r="H82" s="203"/>
      <c r="I82" s="22" t="s">
        <v>55</v>
      </c>
      <c r="J82" s="36"/>
      <c r="K82" s="178"/>
      <c r="L82" s="560"/>
      <c r="M82" s="362"/>
    </row>
    <row r="83" spans="1:13" ht="32.25" customHeight="1">
      <c r="A83" s="152"/>
      <c r="B83" s="217"/>
      <c r="C83" s="62"/>
      <c r="D83" s="218"/>
      <c r="E83" s="346"/>
      <c r="F83" s="69"/>
      <c r="G83" s="69"/>
      <c r="H83" s="204"/>
      <c r="I83" s="23" t="s">
        <v>335</v>
      </c>
      <c r="J83" s="37" t="s">
        <v>94</v>
      </c>
      <c r="K83" s="179">
        <v>4200</v>
      </c>
      <c r="L83" s="561"/>
      <c r="M83" s="362"/>
    </row>
    <row r="84" spans="1:13" ht="32.25" customHeight="1">
      <c r="A84" s="152"/>
      <c r="B84" s="217"/>
      <c r="C84" s="62"/>
      <c r="D84" s="218"/>
      <c r="E84" s="346"/>
      <c r="F84" s="69"/>
      <c r="G84" s="69"/>
      <c r="H84" s="204"/>
      <c r="I84" s="23" t="s">
        <v>336</v>
      </c>
      <c r="J84" s="37" t="s">
        <v>94</v>
      </c>
      <c r="K84" s="179">
        <v>420</v>
      </c>
      <c r="L84" s="561"/>
      <c r="M84" s="362"/>
    </row>
    <row r="85" spans="1:13" ht="32.25" customHeight="1">
      <c r="A85" s="152"/>
      <c r="B85" s="217"/>
      <c r="C85" s="62"/>
      <c r="D85" s="218"/>
      <c r="E85" s="346"/>
      <c r="F85" s="69"/>
      <c r="G85" s="69"/>
      <c r="H85" s="204"/>
      <c r="I85" s="23" t="s">
        <v>51</v>
      </c>
      <c r="J85" s="37"/>
      <c r="K85" s="179"/>
      <c r="L85" s="561"/>
      <c r="M85" s="362"/>
    </row>
    <row r="86" spans="1:13" ht="32.25" customHeight="1">
      <c r="A86" s="152"/>
      <c r="B86" s="217"/>
      <c r="C86" s="62"/>
      <c r="D86" s="218"/>
      <c r="E86" s="346"/>
      <c r="F86" s="69"/>
      <c r="G86" s="69"/>
      <c r="H86" s="204"/>
      <c r="I86" s="23" t="s">
        <v>337</v>
      </c>
      <c r="J86" s="37" t="s">
        <v>94</v>
      </c>
      <c r="K86" s="179">
        <v>1680</v>
      </c>
      <c r="L86" s="561"/>
      <c r="M86" s="362"/>
    </row>
    <row r="87" spans="1:13" ht="32.25" customHeight="1">
      <c r="A87" s="152"/>
      <c r="B87" s="217"/>
      <c r="C87" s="62"/>
      <c r="D87" s="218"/>
      <c r="E87" s="346"/>
      <c r="F87" s="69"/>
      <c r="G87" s="69"/>
      <c r="H87" s="204"/>
      <c r="I87" s="23" t="s">
        <v>205</v>
      </c>
      <c r="J87" s="37" t="s">
        <v>94</v>
      </c>
      <c r="K87" s="179">
        <v>168</v>
      </c>
      <c r="L87" s="561"/>
      <c r="M87" s="362"/>
    </row>
    <row r="88" spans="1:13" ht="32.25" customHeight="1">
      <c r="A88" s="152"/>
      <c r="B88" s="217"/>
      <c r="C88" s="62"/>
      <c r="D88" s="218"/>
      <c r="E88" s="346"/>
      <c r="F88" s="69"/>
      <c r="G88" s="69"/>
      <c r="H88" s="204"/>
      <c r="I88" s="23" t="s">
        <v>52</v>
      </c>
      <c r="J88" s="37"/>
      <c r="K88" s="179"/>
      <c r="L88" s="561"/>
      <c r="M88" s="362"/>
    </row>
    <row r="89" spans="1:13" ht="32.25" customHeight="1">
      <c r="A89" s="152"/>
      <c r="B89" s="217"/>
      <c r="C89" s="62"/>
      <c r="D89" s="218"/>
      <c r="E89" s="346"/>
      <c r="F89" s="69"/>
      <c r="G89" s="69"/>
      <c r="H89" s="204"/>
      <c r="I89" s="23" t="s">
        <v>102</v>
      </c>
      <c r="J89" s="37" t="s">
        <v>94</v>
      </c>
      <c r="K89" s="179">
        <v>1400</v>
      </c>
      <c r="L89" s="561"/>
      <c r="M89" s="362"/>
    </row>
    <row r="90" spans="1:13" ht="32.25" customHeight="1">
      <c r="A90" s="152"/>
      <c r="B90" s="217"/>
      <c r="C90" s="62"/>
      <c r="D90" s="221"/>
      <c r="E90" s="347"/>
      <c r="F90" s="82"/>
      <c r="G90" s="82"/>
      <c r="H90" s="205"/>
      <c r="I90" s="24" t="s">
        <v>206</v>
      </c>
      <c r="J90" s="74" t="s">
        <v>94</v>
      </c>
      <c r="K90" s="181">
        <v>140</v>
      </c>
      <c r="L90" s="562"/>
      <c r="M90" s="362"/>
    </row>
    <row r="91" spans="1:13" ht="30" customHeight="1">
      <c r="A91" s="152"/>
      <c r="B91" s="217"/>
      <c r="C91" s="62"/>
      <c r="D91" s="20" t="s">
        <v>17</v>
      </c>
      <c r="E91" s="63">
        <v>8400</v>
      </c>
      <c r="F91" s="64">
        <f>K91</f>
        <v>8400</v>
      </c>
      <c r="G91" s="215"/>
      <c r="H91" s="343">
        <f>F91-E91</f>
        <v>0</v>
      </c>
      <c r="I91" s="21" t="s">
        <v>120</v>
      </c>
      <c r="J91" s="35"/>
      <c r="K91" s="177">
        <f>SUM(K92)</f>
        <v>8400</v>
      </c>
      <c r="L91" s="171"/>
      <c r="M91" s="362"/>
    </row>
    <row r="92" spans="1:13" ht="31.5" customHeight="1">
      <c r="A92" s="152"/>
      <c r="B92" s="217"/>
      <c r="C92" s="62"/>
      <c r="D92" s="20"/>
      <c r="E92" s="63"/>
      <c r="F92" s="64"/>
      <c r="G92" s="215"/>
      <c r="H92" s="202"/>
      <c r="I92" s="21" t="s">
        <v>154</v>
      </c>
      <c r="J92" s="35" t="s">
        <v>94</v>
      </c>
      <c r="K92" s="177">
        <v>8400</v>
      </c>
      <c r="L92" s="171"/>
      <c r="M92" s="362"/>
    </row>
    <row r="93" spans="1:13" ht="30" customHeight="1">
      <c r="A93" s="152"/>
      <c r="B93" s="217"/>
      <c r="C93" s="62"/>
      <c r="D93" s="20" t="s">
        <v>18</v>
      </c>
      <c r="E93" s="63">
        <v>9650</v>
      </c>
      <c r="F93" s="64">
        <f>K93</f>
        <v>9650</v>
      </c>
      <c r="G93" s="215"/>
      <c r="H93" s="202">
        <f t="shared" si="3"/>
        <v>0</v>
      </c>
      <c r="I93" s="21" t="s">
        <v>121</v>
      </c>
      <c r="J93" s="35"/>
      <c r="K93" s="177">
        <f>SUM(K94:K98)</f>
        <v>9650</v>
      </c>
      <c r="L93" s="171"/>
      <c r="M93" s="362"/>
    </row>
    <row r="94" spans="1:13" ht="30" customHeight="1">
      <c r="A94" s="152"/>
      <c r="B94" s="217"/>
      <c r="C94" s="62"/>
      <c r="D94" s="68"/>
      <c r="E94" s="80"/>
      <c r="F94" s="78"/>
      <c r="G94" s="69"/>
      <c r="H94" s="204"/>
      <c r="I94" s="23" t="s">
        <v>288</v>
      </c>
      <c r="J94" s="37" t="s">
        <v>94</v>
      </c>
      <c r="K94" s="179">
        <v>1300</v>
      </c>
      <c r="L94" s="558"/>
      <c r="M94" s="362"/>
    </row>
    <row r="95" spans="1:13" ht="30" customHeight="1">
      <c r="A95" s="152"/>
      <c r="B95" s="217"/>
      <c r="C95" s="62"/>
      <c r="D95" s="68"/>
      <c r="E95" s="80"/>
      <c r="F95" s="78"/>
      <c r="G95" s="69"/>
      <c r="H95" s="204"/>
      <c r="I95" s="23" t="s">
        <v>291</v>
      </c>
      <c r="J95" s="37" t="s">
        <v>94</v>
      </c>
      <c r="K95" s="179">
        <v>400</v>
      </c>
      <c r="L95" s="558"/>
      <c r="M95" s="362"/>
    </row>
    <row r="96" spans="1:13" ht="30" customHeight="1">
      <c r="A96" s="152"/>
      <c r="B96" s="217"/>
      <c r="C96" s="62"/>
      <c r="D96" s="68"/>
      <c r="E96" s="80"/>
      <c r="F96" s="78"/>
      <c r="G96" s="69"/>
      <c r="H96" s="204"/>
      <c r="I96" s="23" t="s">
        <v>290</v>
      </c>
      <c r="J96" s="37" t="s">
        <v>94</v>
      </c>
      <c r="K96" s="179">
        <v>300</v>
      </c>
      <c r="L96" s="558"/>
      <c r="M96" s="362"/>
    </row>
    <row r="97" spans="1:13" ht="30" customHeight="1">
      <c r="A97" s="152"/>
      <c r="B97" s="217"/>
      <c r="C97" s="62"/>
      <c r="D97" s="68"/>
      <c r="E97" s="80"/>
      <c r="F97" s="78"/>
      <c r="G97" s="69"/>
      <c r="H97" s="204"/>
      <c r="I97" s="23" t="s">
        <v>289</v>
      </c>
      <c r="J97" s="37" t="s">
        <v>94</v>
      </c>
      <c r="K97" s="179">
        <v>6000</v>
      </c>
      <c r="L97" s="558"/>
      <c r="M97" s="362"/>
    </row>
    <row r="98" spans="1:13" ht="30" customHeight="1" thickBot="1">
      <c r="A98" s="225"/>
      <c r="B98" s="226"/>
      <c r="C98" s="227"/>
      <c r="D98" s="228"/>
      <c r="E98" s="248"/>
      <c r="F98" s="249"/>
      <c r="G98" s="231"/>
      <c r="H98" s="232"/>
      <c r="I98" s="233" t="s">
        <v>294</v>
      </c>
      <c r="J98" s="234" t="s">
        <v>94</v>
      </c>
      <c r="K98" s="235">
        <v>1650</v>
      </c>
      <c r="L98" s="559"/>
      <c r="M98" s="362"/>
    </row>
    <row r="99" spans="1:13" ht="30" customHeight="1">
      <c r="A99" s="236"/>
      <c r="B99" s="237"/>
      <c r="C99" s="238"/>
      <c r="D99" s="239" t="s">
        <v>19</v>
      </c>
      <c r="E99" s="240">
        <v>16311</v>
      </c>
      <c r="F99" s="241">
        <f>K99</f>
        <v>19781</v>
      </c>
      <c r="G99" s="242"/>
      <c r="H99" s="243">
        <f t="shared" ref="H99" si="4">F99-E99</f>
        <v>3470</v>
      </c>
      <c r="I99" s="244" t="s">
        <v>282</v>
      </c>
      <c r="J99" s="245"/>
      <c r="K99" s="246">
        <f>SUM(K100:K107)</f>
        <v>19781</v>
      </c>
      <c r="L99" s="211"/>
      <c r="M99" s="363"/>
    </row>
    <row r="100" spans="1:13" ht="30" customHeight="1">
      <c r="A100" s="152"/>
      <c r="B100" s="217"/>
      <c r="C100" s="62"/>
      <c r="D100" s="68"/>
      <c r="E100" s="71"/>
      <c r="F100" s="90"/>
      <c r="G100" s="69"/>
      <c r="H100" s="204"/>
      <c r="I100" s="23" t="s">
        <v>339</v>
      </c>
      <c r="J100" s="37" t="s">
        <v>94</v>
      </c>
      <c r="K100" s="179">
        <v>7200</v>
      </c>
      <c r="L100" s="557" t="s">
        <v>176</v>
      </c>
      <c r="M100" s="626" t="s">
        <v>430</v>
      </c>
    </row>
    <row r="101" spans="1:13" ht="30" customHeight="1">
      <c r="A101" s="152"/>
      <c r="B101" s="217"/>
      <c r="C101" s="62"/>
      <c r="D101" s="68"/>
      <c r="E101" s="71"/>
      <c r="F101" s="90"/>
      <c r="G101" s="69"/>
      <c r="H101" s="204"/>
      <c r="I101" s="23" t="s">
        <v>243</v>
      </c>
      <c r="J101" s="37" t="s">
        <v>94</v>
      </c>
      <c r="K101" s="179">
        <v>3600</v>
      </c>
      <c r="L101" s="558"/>
      <c r="M101" s="627"/>
    </row>
    <row r="102" spans="1:13" ht="30" customHeight="1">
      <c r="A102" s="152"/>
      <c r="B102" s="217"/>
      <c r="C102" s="62"/>
      <c r="D102" s="68"/>
      <c r="E102" s="71"/>
      <c r="F102" s="90"/>
      <c r="G102" s="69"/>
      <c r="H102" s="204"/>
      <c r="I102" s="23" t="s">
        <v>279</v>
      </c>
      <c r="J102" s="37" t="s">
        <v>94</v>
      </c>
      <c r="K102" s="179">
        <v>360</v>
      </c>
      <c r="L102" s="209"/>
      <c r="M102" s="627"/>
    </row>
    <row r="103" spans="1:13" ht="30" customHeight="1">
      <c r="A103" s="152"/>
      <c r="B103" s="217"/>
      <c r="C103" s="62"/>
      <c r="D103" s="68"/>
      <c r="E103" s="71"/>
      <c r="F103" s="90"/>
      <c r="G103" s="69"/>
      <c r="H103" s="204"/>
      <c r="I103" s="23" t="s">
        <v>365</v>
      </c>
      <c r="J103" s="37" t="s">
        <v>94</v>
      </c>
      <c r="K103" s="179">
        <v>51</v>
      </c>
      <c r="L103" s="172" t="s">
        <v>218</v>
      </c>
      <c r="M103" s="627"/>
    </row>
    <row r="104" spans="1:13" ht="30" customHeight="1">
      <c r="A104" s="152"/>
      <c r="B104" s="217"/>
      <c r="C104" s="62"/>
      <c r="D104" s="68"/>
      <c r="E104" s="71"/>
      <c r="F104" s="90"/>
      <c r="G104" s="69"/>
      <c r="H104" s="204"/>
      <c r="I104" s="23" t="s">
        <v>454</v>
      </c>
      <c r="J104" s="37" t="s">
        <v>94</v>
      </c>
      <c r="K104" s="179">
        <v>6470</v>
      </c>
      <c r="L104" s="172"/>
      <c r="M104" s="627"/>
    </row>
    <row r="105" spans="1:13" ht="30" customHeight="1">
      <c r="A105" s="152"/>
      <c r="B105" s="217"/>
      <c r="C105" s="217"/>
      <c r="D105" s="218"/>
      <c r="E105" s="346"/>
      <c r="F105" s="69"/>
      <c r="G105" s="69"/>
      <c r="H105" s="204"/>
      <c r="I105" s="23" t="s">
        <v>152</v>
      </c>
      <c r="J105" s="37" t="s">
        <v>94</v>
      </c>
      <c r="K105" s="179">
        <v>600</v>
      </c>
      <c r="L105" s="172"/>
      <c r="M105" s="627"/>
    </row>
    <row r="106" spans="1:13" ht="30" customHeight="1">
      <c r="A106" s="152"/>
      <c r="B106" s="217"/>
      <c r="C106" s="217"/>
      <c r="D106" s="218"/>
      <c r="E106" s="346"/>
      <c r="F106" s="69"/>
      <c r="G106" s="69"/>
      <c r="H106" s="204"/>
      <c r="I106" s="23" t="s">
        <v>281</v>
      </c>
      <c r="J106" s="37" t="s">
        <v>94</v>
      </c>
      <c r="K106" s="179">
        <v>1000</v>
      </c>
      <c r="L106" s="172"/>
      <c r="M106" s="627"/>
    </row>
    <row r="107" spans="1:13" ht="30" customHeight="1">
      <c r="A107" s="152"/>
      <c r="B107" s="217"/>
      <c r="C107" s="217"/>
      <c r="D107" s="218"/>
      <c r="E107" s="346"/>
      <c r="F107" s="69"/>
      <c r="G107" s="69"/>
      <c r="H107" s="204"/>
      <c r="I107" s="23" t="s">
        <v>283</v>
      </c>
      <c r="J107" s="37" t="s">
        <v>94</v>
      </c>
      <c r="K107" s="179">
        <v>500</v>
      </c>
      <c r="L107" s="172"/>
      <c r="M107" s="627"/>
    </row>
    <row r="108" spans="1:13" ht="30" customHeight="1">
      <c r="A108" s="152"/>
      <c r="B108" s="405"/>
      <c r="C108" s="405"/>
      <c r="D108" s="412" t="s">
        <v>20</v>
      </c>
      <c r="E108" s="56">
        <v>6000</v>
      </c>
      <c r="F108" s="407">
        <f>K108</f>
        <v>6000</v>
      </c>
      <c r="G108" s="407"/>
      <c r="H108" s="343">
        <f>F108-E108</f>
        <v>0</v>
      </c>
      <c r="I108" s="21" t="s">
        <v>124</v>
      </c>
      <c r="J108" s="35"/>
      <c r="K108" s="177">
        <f>SUM(K109:K110)</f>
        <v>6000</v>
      </c>
      <c r="L108" s="171"/>
      <c r="M108" s="622"/>
    </row>
    <row r="109" spans="1:13" ht="30" customHeight="1">
      <c r="A109" s="152"/>
      <c r="B109" s="405"/>
      <c r="C109" s="405"/>
      <c r="D109" s="125"/>
      <c r="E109" s="406"/>
      <c r="F109" s="69"/>
      <c r="G109" s="69"/>
      <c r="H109" s="203"/>
      <c r="I109" s="23" t="s">
        <v>232</v>
      </c>
      <c r="J109" s="37" t="s">
        <v>94</v>
      </c>
      <c r="K109" s="178">
        <v>4800</v>
      </c>
      <c r="L109" s="402" t="s">
        <v>234</v>
      </c>
      <c r="M109" s="623"/>
    </row>
    <row r="110" spans="1:13" ht="30" customHeight="1">
      <c r="A110" s="152"/>
      <c r="B110" s="405"/>
      <c r="C110" s="107"/>
      <c r="D110" s="168"/>
      <c r="E110" s="408"/>
      <c r="F110" s="82"/>
      <c r="G110" s="82"/>
      <c r="H110" s="205"/>
      <c r="I110" s="24" t="s">
        <v>277</v>
      </c>
      <c r="J110" s="37" t="s">
        <v>94</v>
      </c>
      <c r="K110" s="181">
        <v>1200</v>
      </c>
      <c r="L110" s="403"/>
      <c r="M110" s="623"/>
    </row>
    <row r="111" spans="1:13" ht="30" customHeight="1">
      <c r="A111" s="152"/>
      <c r="B111" s="405"/>
      <c r="C111" s="610" t="s">
        <v>285</v>
      </c>
      <c r="D111" s="611"/>
      <c r="E111" s="63">
        <f>E112</f>
        <v>1500</v>
      </c>
      <c r="F111" s="64">
        <f>F112</f>
        <v>1500</v>
      </c>
      <c r="G111" s="117"/>
      <c r="H111" s="202">
        <f>F111-E111</f>
        <v>0</v>
      </c>
      <c r="I111" s="21"/>
      <c r="J111" s="35"/>
      <c r="K111" s="177"/>
      <c r="L111" s="171"/>
      <c r="M111" s="623"/>
    </row>
    <row r="112" spans="1:13" ht="30" customHeight="1">
      <c r="A112" s="152"/>
      <c r="B112" s="405"/>
      <c r="C112" s="565"/>
      <c r="D112" s="46" t="s">
        <v>21</v>
      </c>
      <c r="E112" s="75">
        <v>1500</v>
      </c>
      <c r="F112" s="76">
        <f>K112</f>
        <v>1500</v>
      </c>
      <c r="G112" s="117"/>
      <c r="H112" s="202">
        <f>F112-E112</f>
        <v>0</v>
      </c>
      <c r="I112" s="24" t="s">
        <v>64</v>
      </c>
      <c r="J112" s="74"/>
      <c r="K112" s="181">
        <f>SUM(K113:K113)</f>
        <v>1500</v>
      </c>
      <c r="L112" s="171"/>
      <c r="M112" s="623"/>
    </row>
    <row r="113" spans="1:13" ht="30" customHeight="1" thickBot="1">
      <c r="A113" s="225"/>
      <c r="B113" s="413"/>
      <c r="C113" s="612"/>
      <c r="D113" s="318"/>
      <c r="E113" s="253"/>
      <c r="F113" s="231"/>
      <c r="G113" s="231"/>
      <c r="H113" s="206"/>
      <c r="I113" s="264" t="s">
        <v>278</v>
      </c>
      <c r="J113" s="234" t="s">
        <v>94</v>
      </c>
      <c r="K113" s="265">
        <v>1500</v>
      </c>
      <c r="L113" s="402" t="s">
        <v>211</v>
      </c>
      <c r="M113" s="624"/>
    </row>
    <row r="114" spans="1:13" ht="30" customHeight="1">
      <c r="A114" s="236"/>
      <c r="B114" s="613" t="s">
        <v>37</v>
      </c>
      <c r="C114" s="614"/>
      <c r="D114" s="615"/>
      <c r="E114" s="254">
        <f>E115</f>
        <v>71550</v>
      </c>
      <c r="F114" s="254">
        <f t="shared" ref="F114" si="5">F115</f>
        <v>71550</v>
      </c>
      <c r="G114" s="255"/>
      <c r="H114" s="243">
        <f t="shared" ref="H114:H131" si="6">F114-E114</f>
        <v>0</v>
      </c>
      <c r="I114" s="244"/>
      <c r="J114" s="245"/>
      <c r="K114" s="246"/>
      <c r="L114" s="171"/>
      <c r="M114" s="624"/>
    </row>
    <row r="115" spans="1:13" ht="30" customHeight="1">
      <c r="A115" s="152"/>
      <c r="B115" s="405"/>
      <c r="C115" s="543" t="s">
        <v>38</v>
      </c>
      <c r="D115" s="545"/>
      <c r="E115" s="60">
        <f>E116+E118+E121+E131+E138</f>
        <v>71550</v>
      </c>
      <c r="F115" s="118">
        <f>F116+F118+F121+F131+F138</f>
        <v>71550</v>
      </c>
      <c r="G115" s="407"/>
      <c r="H115" s="202">
        <f t="shared" si="6"/>
        <v>0</v>
      </c>
      <c r="I115" s="21"/>
      <c r="J115" s="35"/>
      <c r="K115" s="177"/>
      <c r="L115" s="171"/>
      <c r="M115" s="624"/>
    </row>
    <row r="116" spans="1:13" ht="30" customHeight="1">
      <c r="A116" s="152"/>
      <c r="B116" s="405"/>
      <c r="C116" s="65"/>
      <c r="D116" s="20" t="s">
        <v>26</v>
      </c>
      <c r="E116" s="63">
        <v>10000</v>
      </c>
      <c r="F116" s="64">
        <f>K116</f>
        <v>10000</v>
      </c>
      <c r="G116" s="407"/>
      <c r="H116" s="202">
        <f t="shared" si="6"/>
        <v>0</v>
      </c>
      <c r="I116" s="21" t="s">
        <v>65</v>
      </c>
      <c r="J116" s="35"/>
      <c r="K116" s="177">
        <f>SUM(K117:K117)</f>
        <v>10000</v>
      </c>
      <c r="L116" s="171"/>
      <c r="M116" s="624"/>
    </row>
    <row r="117" spans="1:13" ht="30" customHeight="1">
      <c r="A117" s="152"/>
      <c r="B117" s="405"/>
      <c r="C117" s="62"/>
      <c r="D117" s="68"/>
      <c r="E117" s="71"/>
      <c r="F117" s="90"/>
      <c r="G117" s="69"/>
      <c r="H117" s="205"/>
      <c r="I117" s="47" t="s">
        <v>340</v>
      </c>
      <c r="J117" s="37" t="s">
        <v>94</v>
      </c>
      <c r="K117" s="181">
        <v>10000</v>
      </c>
      <c r="L117" s="403"/>
      <c r="M117" s="624"/>
    </row>
    <row r="118" spans="1:13" ht="30" customHeight="1">
      <c r="A118" s="152"/>
      <c r="B118" s="405"/>
      <c r="C118" s="62"/>
      <c r="D118" s="20" t="s">
        <v>27</v>
      </c>
      <c r="E118" s="92">
        <v>3000</v>
      </c>
      <c r="F118" s="93">
        <f>K118</f>
        <v>3000</v>
      </c>
      <c r="G118" s="407"/>
      <c r="H118" s="343">
        <f t="shared" si="6"/>
        <v>0</v>
      </c>
      <c r="I118" s="21" t="s">
        <v>66</v>
      </c>
      <c r="J118" s="35"/>
      <c r="K118" s="177">
        <f>SUM(K119:K120)</f>
        <v>3000</v>
      </c>
      <c r="L118" s="171"/>
      <c r="M118" s="624"/>
    </row>
    <row r="119" spans="1:13" ht="30" customHeight="1">
      <c r="A119" s="152"/>
      <c r="B119" s="405"/>
      <c r="C119" s="62"/>
      <c r="D119" s="68"/>
      <c r="E119" s="71"/>
      <c r="F119" s="90"/>
      <c r="G119" s="69"/>
      <c r="H119" s="203"/>
      <c r="I119" s="23" t="s">
        <v>71</v>
      </c>
      <c r="J119" s="37"/>
      <c r="K119" s="178"/>
      <c r="L119" s="560"/>
      <c r="M119" s="624"/>
    </row>
    <row r="120" spans="1:13" ht="30" customHeight="1">
      <c r="A120" s="152"/>
      <c r="B120" s="405"/>
      <c r="C120" s="62"/>
      <c r="D120" s="68"/>
      <c r="E120" s="71"/>
      <c r="F120" s="90"/>
      <c r="G120" s="69"/>
      <c r="H120" s="204"/>
      <c r="I120" s="23" t="s">
        <v>275</v>
      </c>
      <c r="J120" s="37" t="s">
        <v>94</v>
      </c>
      <c r="K120" s="179">
        <v>3000</v>
      </c>
      <c r="L120" s="561"/>
      <c r="M120" s="624"/>
    </row>
    <row r="121" spans="1:13" ht="30" customHeight="1">
      <c r="A121" s="152"/>
      <c r="B121" s="405"/>
      <c r="C121" s="62"/>
      <c r="D121" s="20" t="s">
        <v>28</v>
      </c>
      <c r="E121" s="92">
        <v>16200</v>
      </c>
      <c r="F121" s="93">
        <f>K121</f>
        <v>16200</v>
      </c>
      <c r="G121" s="407" t="s">
        <v>313</v>
      </c>
      <c r="H121" s="202">
        <f t="shared" si="6"/>
        <v>0</v>
      </c>
      <c r="I121" s="21" t="s">
        <v>125</v>
      </c>
      <c r="J121" s="35"/>
      <c r="K121" s="177">
        <f>SUM(K124:K130)</f>
        <v>16200</v>
      </c>
      <c r="L121" s="171"/>
      <c r="M121" s="624"/>
    </row>
    <row r="122" spans="1:13" ht="30" customHeight="1">
      <c r="A122" s="152"/>
      <c r="B122" s="405"/>
      <c r="C122" s="62"/>
      <c r="D122" s="68"/>
      <c r="E122" s="71"/>
      <c r="F122" s="90"/>
      <c r="G122" s="69"/>
      <c r="H122" s="203"/>
      <c r="I122" s="22" t="s">
        <v>72</v>
      </c>
      <c r="J122" s="36"/>
      <c r="K122" s="178"/>
      <c r="L122" s="174" t="s">
        <v>240</v>
      </c>
      <c r="M122" s="624"/>
    </row>
    <row r="123" spans="1:13" ht="30" customHeight="1">
      <c r="A123" s="152"/>
      <c r="B123" s="405"/>
      <c r="C123" s="62"/>
      <c r="D123" s="68"/>
      <c r="E123" s="71"/>
      <c r="F123" s="90"/>
      <c r="G123" s="69"/>
      <c r="H123" s="204"/>
      <c r="I123" s="23" t="s">
        <v>295</v>
      </c>
      <c r="J123" s="37"/>
      <c r="K123" s="179"/>
      <c r="L123" s="172"/>
      <c r="M123" s="624"/>
    </row>
    <row r="124" spans="1:13" ht="30" customHeight="1">
      <c r="A124" s="152"/>
      <c r="B124" s="405"/>
      <c r="C124" s="62"/>
      <c r="D124" s="68"/>
      <c r="E124" s="71"/>
      <c r="F124" s="90"/>
      <c r="G124" s="69"/>
      <c r="H124" s="204"/>
      <c r="I124" s="23" t="s">
        <v>298</v>
      </c>
      <c r="J124" s="37" t="s">
        <v>94</v>
      </c>
      <c r="K124" s="179">
        <v>1000</v>
      </c>
      <c r="L124" s="172"/>
      <c r="M124" s="624"/>
    </row>
    <row r="125" spans="1:13" ht="30" customHeight="1">
      <c r="A125" s="152"/>
      <c r="B125" s="405"/>
      <c r="C125" s="62"/>
      <c r="D125" s="68"/>
      <c r="E125" s="71"/>
      <c r="F125" s="90"/>
      <c r="G125" s="69"/>
      <c r="H125" s="204"/>
      <c r="I125" s="47" t="s">
        <v>297</v>
      </c>
      <c r="J125" s="37" t="s">
        <v>94</v>
      </c>
      <c r="K125" s="179">
        <v>3000</v>
      </c>
      <c r="L125" s="172"/>
      <c r="M125" s="624"/>
    </row>
    <row r="126" spans="1:13" ht="30" customHeight="1">
      <c r="A126" s="152"/>
      <c r="B126" s="405"/>
      <c r="C126" s="62"/>
      <c r="D126" s="68"/>
      <c r="E126" s="71"/>
      <c r="F126" s="90"/>
      <c r="G126" s="69"/>
      <c r="H126" s="204"/>
      <c r="I126" s="47" t="s">
        <v>164</v>
      </c>
      <c r="J126" s="37"/>
      <c r="K126" s="179"/>
      <c r="L126" s="172"/>
      <c r="M126" s="624"/>
    </row>
    <row r="127" spans="1:13" ht="30" customHeight="1">
      <c r="A127" s="152"/>
      <c r="B127" s="405"/>
      <c r="C127" s="62"/>
      <c r="D127" s="68"/>
      <c r="E127" s="71"/>
      <c r="F127" s="90"/>
      <c r="G127" s="69"/>
      <c r="H127" s="204"/>
      <c r="I127" s="47" t="s">
        <v>300</v>
      </c>
      <c r="J127" s="37" t="s">
        <v>94</v>
      </c>
      <c r="K127" s="179">
        <v>2200</v>
      </c>
      <c r="L127" s="172"/>
      <c r="M127" s="624"/>
    </row>
    <row r="128" spans="1:13" ht="30" customHeight="1">
      <c r="A128" s="152"/>
      <c r="B128" s="405"/>
      <c r="C128" s="62"/>
      <c r="D128" s="68"/>
      <c r="E128" s="71"/>
      <c r="F128" s="90"/>
      <c r="G128" s="69"/>
      <c r="H128" s="204"/>
      <c r="I128" s="23" t="s">
        <v>296</v>
      </c>
      <c r="J128" s="37"/>
      <c r="K128" s="179"/>
      <c r="L128" s="172"/>
      <c r="M128" s="624"/>
    </row>
    <row r="129" spans="1:13" ht="30" customHeight="1">
      <c r="A129" s="152"/>
      <c r="B129" s="405"/>
      <c r="C129" s="62"/>
      <c r="D129" s="68"/>
      <c r="E129" s="71"/>
      <c r="F129" s="90"/>
      <c r="G129" s="69"/>
      <c r="H129" s="204"/>
      <c r="I129" s="23" t="s">
        <v>299</v>
      </c>
      <c r="J129" s="37" t="s">
        <v>94</v>
      </c>
      <c r="K129" s="179">
        <v>3000</v>
      </c>
      <c r="L129" s="172"/>
      <c r="M129" s="624"/>
    </row>
    <row r="130" spans="1:13" ht="30" customHeight="1" thickBot="1">
      <c r="A130" s="225"/>
      <c r="B130" s="413"/>
      <c r="C130" s="227"/>
      <c r="D130" s="228"/>
      <c r="E130" s="229"/>
      <c r="F130" s="230"/>
      <c r="G130" s="231"/>
      <c r="H130" s="232"/>
      <c r="I130" s="233" t="s">
        <v>327</v>
      </c>
      <c r="J130" s="234" t="s">
        <v>94</v>
      </c>
      <c r="K130" s="235">
        <v>7000</v>
      </c>
      <c r="L130" s="173"/>
      <c r="M130" s="624"/>
    </row>
    <row r="131" spans="1:13" ht="24" customHeight="1">
      <c r="A131" s="236"/>
      <c r="B131" s="237"/>
      <c r="C131" s="238"/>
      <c r="D131" s="239" t="s">
        <v>29</v>
      </c>
      <c r="E131" s="256">
        <v>2350</v>
      </c>
      <c r="F131" s="257">
        <f>K131</f>
        <v>2350</v>
      </c>
      <c r="G131" s="242"/>
      <c r="H131" s="243">
        <f t="shared" si="6"/>
        <v>0</v>
      </c>
      <c r="I131" s="244" t="s">
        <v>67</v>
      </c>
      <c r="J131" s="245"/>
      <c r="K131" s="246">
        <f>SUM(K133:K137)</f>
        <v>2350</v>
      </c>
      <c r="L131" s="171"/>
      <c r="M131" s="624"/>
    </row>
    <row r="132" spans="1:13" ht="24" customHeight="1">
      <c r="A132" s="152"/>
      <c r="B132" s="405"/>
      <c r="C132" s="62"/>
      <c r="D132" s="68"/>
      <c r="E132" s="71"/>
      <c r="F132" s="90"/>
      <c r="G132" s="69"/>
      <c r="H132" s="203"/>
      <c r="I132" s="22" t="s">
        <v>74</v>
      </c>
      <c r="J132" s="36"/>
      <c r="K132" s="178"/>
      <c r="L132" s="557" t="s">
        <v>238</v>
      </c>
      <c r="M132" s="624"/>
    </row>
    <row r="133" spans="1:13" ht="24" customHeight="1">
      <c r="A133" s="152"/>
      <c r="B133" s="405"/>
      <c r="C133" s="62"/>
      <c r="D133" s="68"/>
      <c r="E133" s="71"/>
      <c r="F133" s="90"/>
      <c r="G133" s="69"/>
      <c r="H133" s="204"/>
      <c r="I133" s="26" t="s">
        <v>301</v>
      </c>
      <c r="J133" s="37" t="s">
        <v>94</v>
      </c>
      <c r="K133" s="179">
        <v>450</v>
      </c>
      <c r="L133" s="558"/>
      <c r="M133" s="624"/>
    </row>
    <row r="134" spans="1:13" ht="24" customHeight="1">
      <c r="A134" s="152"/>
      <c r="B134" s="405"/>
      <c r="C134" s="62"/>
      <c r="D134" s="68"/>
      <c r="E134" s="71"/>
      <c r="F134" s="90"/>
      <c r="G134" s="69"/>
      <c r="H134" s="204"/>
      <c r="I134" s="26" t="s">
        <v>302</v>
      </c>
      <c r="J134" s="37" t="s">
        <v>94</v>
      </c>
      <c r="K134" s="179">
        <v>400</v>
      </c>
      <c r="L134" s="558"/>
      <c r="M134" s="624"/>
    </row>
    <row r="135" spans="1:13" ht="24" customHeight="1">
      <c r="A135" s="152"/>
      <c r="B135" s="405"/>
      <c r="C135" s="62"/>
      <c r="D135" s="68"/>
      <c r="E135" s="71"/>
      <c r="F135" s="90"/>
      <c r="G135" s="69"/>
      <c r="H135" s="204"/>
      <c r="I135" s="23" t="s">
        <v>135</v>
      </c>
      <c r="J135" s="37"/>
      <c r="K135" s="179"/>
      <c r="L135" s="558"/>
      <c r="M135" s="624"/>
    </row>
    <row r="136" spans="1:13" ht="24" customHeight="1">
      <c r="A136" s="152"/>
      <c r="B136" s="405"/>
      <c r="C136" s="62"/>
      <c r="D136" s="68"/>
      <c r="E136" s="71"/>
      <c r="F136" s="90"/>
      <c r="G136" s="69"/>
      <c r="H136" s="204"/>
      <c r="I136" s="26" t="s">
        <v>292</v>
      </c>
      <c r="J136" s="37" t="s">
        <v>94</v>
      </c>
      <c r="K136" s="179">
        <v>1000</v>
      </c>
      <c r="L136" s="558"/>
      <c r="M136" s="624"/>
    </row>
    <row r="137" spans="1:13" ht="24" customHeight="1">
      <c r="A137" s="152"/>
      <c r="B137" s="405"/>
      <c r="C137" s="62"/>
      <c r="D137" s="68"/>
      <c r="E137" s="71"/>
      <c r="F137" s="90"/>
      <c r="G137" s="69"/>
      <c r="H137" s="204"/>
      <c r="I137" s="207" t="s">
        <v>293</v>
      </c>
      <c r="J137" s="74" t="s">
        <v>94</v>
      </c>
      <c r="K137" s="181">
        <v>500</v>
      </c>
      <c r="L137" s="558"/>
      <c r="M137" s="624"/>
    </row>
    <row r="138" spans="1:13" ht="24" customHeight="1">
      <c r="A138" s="152"/>
      <c r="B138" s="405"/>
      <c r="C138" s="62"/>
      <c r="D138" s="20" t="s">
        <v>30</v>
      </c>
      <c r="E138" s="92">
        <v>40000</v>
      </c>
      <c r="F138" s="93">
        <f>K138</f>
        <v>40000</v>
      </c>
      <c r="G138" s="407"/>
      <c r="H138" s="202">
        <f>F138-E138</f>
        <v>0</v>
      </c>
      <c r="I138" s="21" t="s">
        <v>68</v>
      </c>
      <c r="J138" s="35"/>
      <c r="K138" s="177">
        <f>SUM(K139:K140)</f>
        <v>40000</v>
      </c>
      <c r="L138" s="171"/>
      <c r="M138" s="624"/>
    </row>
    <row r="139" spans="1:13" ht="24" customHeight="1">
      <c r="A139" s="152"/>
      <c r="B139" s="405"/>
      <c r="C139" s="62"/>
      <c r="D139" s="66"/>
      <c r="E139" s="70"/>
      <c r="F139" s="95"/>
      <c r="G139" s="67"/>
      <c r="H139" s="203"/>
      <c r="I139" s="169" t="s">
        <v>363</v>
      </c>
      <c r="J139" s="37" t="s">
        <v>94</v>
      </c>
      <c r="K139" s="178">
        <v>20000</v>
      </c>
      <c r="L139" s="557" t="s">
        <v>167</v>
      </c>
      <c r="M139" s="624"/>
    </row>
    <row r="140" spans="1:13" ht="24" customHeight="1">
      <c r="A140" s="152"/>
      <c r="B140" s="405"/>
      <c r="C140" s="62"/>
      <c r="D140" s="46"/>
      <c r="E140" s="72"/>
      <c r="F140" s="94"/>
      <c r="G140" s="82"/>
      <c r="H140" s="205"/>
      <c r="I140" s="96" t="s">
        <v>364</v>
      </c>
      <c r="J140" s="74" t="s">
        <v>94</v>
      </c>
      <c r="K140" s="181">
        <v>20000</v>
      </c>
      <c r="L140" s="559"/>
      <c r="M140" s="624"/>
    </row>
    <row r="141" spans="1:13" ht="24" customHeight="1">
      <c r="A141" s="602" t="s">
        <v>24</v>
      </c>
      <c r="B141" s="603"/>
      <c r="C141" s="603"/>
      <c r="D141" s="604"/>
      <c r="E141" s="330">
        <f>E142</f>
        <v>6272</v>
      </c>
      <c r="F141" s="331">
        <f>F142</f>
        <v>6272</v>
      </c>
      <c r="G141" s="411"/>
      <c r="H141" s="332">
        <f>F141-E141</f>
        <v>0</v>
      </c>
      <c r="I141" s="333"/>
      <c r="J141" s="334"/>
      <c r="K141" s="335"/>
      <c r="L141" s="171"/>
      <c r="M141" s="624"/>
    </row>
    <row r="142" spans="1:13" ht="24" customHeight="1">
      <c r="A142" s="154"/>
      <c r="B142" s="543" t="s">
        <v>24</v>
      </c>
      <c r="C142" s="544"/>
      <c r="D142" s="545"/>
      <c r="E142" s="97">
        <f>E143</f>
        <v>6272</v>
      </c>
      <c r="F142" s="120">
        <f>F143</f>
        <v>6272</v>
      </c>
      <c r="G142" s="82"/>
      <c r="H142" s="202">
        <f>F142-E142</f>
        <v>0</v>
      </c>
      <c r="I142" s="96"/>
      <c r="J142" s="35"/>
      <c r="K142" s="181"/>
      <c r="L142" s="171"/>
      <c r="M142" s="624"/>
    </row>
    <row r="143" spans="1:13" ht="24" customHeight="1">
      <c r="A143" s="152"/>
      <c r="B143" s="106"/>
      <c r="C143" s="543" t="s">
        <v>24</v>
      </c>
      <c r="D143" s="545"/>
      <c r="E143" s="99">
        <f>SUM(E144:E145)</f>
        <v>6272</v>
      </c>
      <c r="F143" s="121">
        <f>SUM(F144:F145)</f>
        <v>6272</v>
      </c>
      <c r="G143" s="82"/>
      <c r="H143" s="202">
        <f>F143-E143</f>
        <v>0</v>
      </c>
      <c r="I143" s="96"/>
      <c r="J143" s="37"/>
      <c r="K143" s="181"/>
      <c r="L143" s="171"/>
      <c r="M143" s="624"/>
    </row>
    <row r="144" spans="1:13" ht="24" customHeight="1">
      <c r="A144" s="152"/>
      <c r="B144" s="405"/>
      <c r="C144" s="100"/>
      <c r="D144" s="208" t="s">
        <v>24</v>
      </c>
      <c r="E144" s="63">
        <v>6272</v>
      </c>
      <c r="F144" s="64">
        <v>6272</v>
      </c>
      <c r="G144" s="407"/>
      <c r="H144" s="202">
        <f>F144-E144</f>
        <v>0</v>
      </c>
      <c r="I144" s="21" t="s">
        <v>126</v>
      </c>
      <c r="J144" s="35"/>
      <c r="K144" s="177">
        <f>SUM(K145:K145)</f>
        <v>6272</v>
      </c>
      <c r="L144" s="171"/>
      <c r="M144" s="624"/>
    </row>
    <row r="145" spans="1:13" ht="24" customHeight="1">
      <c r="A145" s="284"/>
      <c r="B145" s="405"/>
      <c r="C145" s="405"/>
      <c r="D145" s="285"/>
      <c r="E145" s="71"/>
      <c r="F145" s="90"/>
      <c r="G145" s="69"/>
      <c r="H145" s="204"/>
      <c r="I145" s="23" t="s">
        <v>408</v>
      </c>
      <c r="J145" s="37" t="s">
        <v>334</v>
      </c>
      <c r="K145" s="179">
        <v>6272</v>
      </c>
      <c r="L145" s="404"/>
      <c r="M145" s="624"/>
    </row>
    <row r="146" spans="1:13" ht="24" customHeight="1">
      <c r="A146" s="602" t="s">
        <v>328</v>
      </c>
      <c r="B146" s="603"/>
      <c r="C146" s="603"/>
      <c r="D146" s="604"/>
      <c r="E146" s="330">
        <f>E147</f>
        <v>82139</v>
      </c>
      <c r="F146" s="331">
        <f>F147</f>
        <v>82139</v>
      </c>
      <c r="G146" s="411"/>
      <c r="H146" s="332">
        <f>F146-E146</f>
        <v>0</v>
      </c>
      <c r="I146" s="333"/>
      <c r="J146" s="334"/>
      <c r="K146" s="335"/>
      <c r="L146" s="171"/>
      <c r="M146" s="624"/>
    </row>
    <row r="147" spans="1:13" ht="24" customHeight="1">
      <c r="A147" s="154"/>
      <c r="B147" s="543" t="s">
        <v>329</v>
      </c>
      <c r="C147" s="544"/>
      <c r="D147" s="545"/>
      <c r="E147" s="97">
        <f>E148</f>
        <v>82139</v>
      </c>
      <c r="F147" s="120">
        <f>F148</f>
        <v>82139</v>
      </c>
      <c r="G147" s="82"/>
      <c r="H147" s="202">
        <f>F147-E147</f>
        <v>0</v>
      </c>
      <c r="I147" s="96"/>
      <c r="J147" s="35"/>
      <c r="K147" s="181"/>
      <c r="L147" s="171"/>
      <c r="M147" s="624"/>
    </row>
    <row r="148" spans="1:13" ht="24" customHeight="1">
      <c r="A148" s="152"/>
      <c r="B148" s="106"/>
      <c r="C148" s="543" t="s">
        <v>330</v>
      </c>
      <c r="D148" s="545"/>
      <c r="E148" s="99">
        <f>SUM(E149:E150)</f>
        <v>82139</v>
      </c>
      <c r="F148" s="121">
        <f>SUM(F149:F150)</f>
        <v>82139</v>
      </c>
      <c r="G148" s="82"/>
      <c r="H148" s="202">
        <f>F148-E148</f>
        <v>0</v>
      </c>
      <c r="I148" s="96" t="s">
        <v>416</v>
      </c>
      <c r="J148" s="37"/>
      <c r="K148" s="181"/>
      <c r="L148" s="171"/>
      <c r="M148" s="624"/>
    </row>
    <row r="149" spans="1:13" ht="24" customHeight="1">
      <c r="A149" s="152"/>
      <c r="B149" s="405"/>
      <c r="C149" s="100"/>
      <c r="D149" s="208" t="s">
        <v>331</v>
      </c>
      <c r="E149" s="63">
        <v>50000</v>
      </c>
      <c r="F149" s="64">
        <f>K149</f>
        <v>50000</v>
      </c>
      <c r="G149" s="407"/>
      <c r="H149" s="202">
        <f>F149-E149</f>
        <v>0</v>
      </c>
      <c r="I149" s="21" t="s">
        <v>332</v>
      </c>
      <c r="J149" s="35" t="s">
        <v>418</v>
      </c>
      <c r="K149" s="177">
        <v>50000</v>
      </c>
      <c r="L149" s="171"/>
      <c r="M149" s="624"/>
    </row>
    <row r="150" spans="1:13" ht="24" customHeight="1" thickBot="1">
      <c r="A150" s="258"/>
      <c r="B150" s="413"/>
      <c r="C150" s="413"/>
      <c r="D150" s="328" t="s">
        <v>415</v>
      </c>
      <c r="E150" s="229">
        <v>32139</v>
      </c>
      <c r="F150" s="230">
        <f>K150</f>
        <v>32139</v>
      </c>
      <c r="G150" s="231"/>
      <c r="H150" s="232">
        <f>F150-E150</f>
        <v>0</v>
      </c>
      <c r="I150" s="233" t="s">
        <v>417</v>
      </c>
      <c r="J150" s="234" t="s">
        <v>333</v>
      </c>
      <c r="K150" s="235">
        <v>32139</v>
      </c>
      <c r="L150" s="404"/>
      <c r="M150" s="624"/>
    </row>
    <row r="151" spans="1:13" ht="30" customHeight="1">
      <c r="A151" s="616" t="s">
        <v>409</v>
      </c>
      <c r="B151" s="617"/>
      <c r="C151" s="617"/>
      <c r="D151" s="618"/>
      <c r="E151" s="336">
        <f t="shared" ref="E151:F152" si="7">E152</f>
        <v>1203000</v>
      </c>
      <c r="F151" s="337">
        <f t="shared" si="7"/>
        <v>1203000</v>
      </c>
      <c r="G151" s="338"/>
      <c r="H151" s="339">
        <f t="shared" ref="H151:H163" si="8">F151-E151</f>
        <v>0</v>
      </c>
      <c r="I151" s="340"/>
      <c r="J151" s="341"/>
      <c r="K151" s="342"/>
      <c r="L151" s="171"/>
      <c r="M151" s="624"/>
    </row>
    <row r="152" spans="1:13" ht="30" customHeight="1">
      <c r="A152" s="156"/>
      <c r="B152" s="619" t="s">
        <v>25</v>
      </c>
      <c r="C152" s="620"/>
      <c r="D152" s="621"/>
      <c r="E152" s="97">
        <f t="shared" si="7"/>
        <v>1203000</v>
      </c>
      <c r="F152" s="119">
        <f t="shared" si="7"/>
        <v>1203000</v>
      </c>
      <c r="G152" s="126"/>
      <c r="H152" s="202">
        <f t="shared" si="8"/>
        <v>0</v>
      </c>
      <c r="I152" s="127"/>
      <c r="J152" s="128"/>
      <c r="K152" s="182"/>
      <c r="L152" s="171"/>
      <c r="M152" s="624"/>
    </row>
    <row r="153" spans="1:13" ht="30" customHeight="1">
      <c r="A153" s="157"/>
      <c r="B153" s="129"/>
      <c r="C153" s="133" t="s">
        <v>25</v>
      </c>
      <c r="D153" s="134"/>
      <c r="E153" s="99">
        <f>SUM(E154:E164)</f>
        <v>1203000</v>
      </c>
      <c r="F153" s="121">
        <f>SUM(F154:F163)</f>
        <v>1203000</v>
      </c>
      <c r="G153" s="135"/>
      <c r="H153" s="202">
        <f t="shared" si="8"/>
        <v>0</v>
      </c>
      <c r="I153" s="136"/>
      <c r="J153" s="137"/>
      <c r="K153" s="183"/>
      <c r="L153" s="171"/>
      <c r="M153" s="624"/>
    </row>
    <row r="154" spans="1:13" ht="30" customHeight="1">
      <c r="A154" s="157"/>
      <c r="B154" s="132"/>
      <c r="C154" s="65"/>
      <c r="D154" s="20" t="s">
        <v>168</v>
      </c>
      <c r="E154" s="63">
        <v>120000</v>
      </c>
      <c r="F154" s="64">
        <v>120000</v>
      </c>
      <c r="G154" s="401"/>
      <c r="H154" s="202">
        <f>F154-E154</f>
        <v>0</v>
      </c>
      <c r="I154" s="21" t="s">
        <v>69</v>
      </c>
      <c r="J154" s="35"/>
      <c r="K154" s="177">
        <f>K155</f>
        <v>120000</v>
      </c>
      <c r="L154" s="171"/>
      <c r="M154" s="624"/>
    </row>
    <row r="155" spans="1:13" ht="30" customHeight="1">
      <c r="A155" s="157"/>
      <c r="B155" s="132"/>
      <c r="C155" s="62"/>
      <c r="D155" s="20"/>
      <c r="E155" s="63"/>
      <c r="F155" s="64"/>
      <c r="G155" s="401"/>
      <c r="H155" s="202"/>
      <c r="I155" s="21" t="s">
        <v>307</v>
      </c>
      <c r="J155" s="35" t="s">
        <v>94</v>
      </c>
      <c r="K155" s="177">
        <v>120000</v>
      </c>
      <c r="L155" s="171"/>
      <c r="M155" s="624"/>
    </row>
    <row r="156" spans="1:13" ht="30" customHeight="1">
      <c r="A156" s="157"/>
      <c r="B156" s="132"/>
      <c r="C156" s="62"/>
      <c r="D156" s="20" t="s">
        <v>169</v>
      </c>
      <c r="E156" s="63">
        <v>350000</v>
      </c>
      <c r="F156" s="64">
        <v>350000</v>
      </c>
      <c r="G156" s="401"/>
      <c r="H156" s="202">
        <f t="shared" si="8"/>
        <v>0</v>
      </c>
      <c r="I156" s="21" t="s">
        <v>222</v>
      </c>
      <c r="J156" s="35"/>
      <c r="K156" s="177">
        <f>K157</f>
        <v>350000</v>
      </c>
      <c r="L156" s="171"/>
      <c r="M156" s="624"/>
    </row>
    <row r="157" spans="1:13" ht="30" customHeight="1">
      <c r="A157" s="157"/>
      <c r="B157" s="132"/>
      <c r="C157" s="62"/>
      <c r="D157" s="46"/>
      <c r="E157" s="75"/>
      <c r="F157" s="76"/>
      <c r="G157" s="410"/>
      <c r="H157" s="205"/>
      <c r="I157" s="24" t="s">
        <v>308</v>
      </c>
      <c r="J157" s="37" t="s">
        <v>94</v>
      </c>
      <c r="K157" s="181">
        <v>350000</v>
      </c>
      <c r="L157" s="403"/>
      <c r="M157" s="624"/>
    </row>
    <row r="158" spans="1:13" ht="30" customHeight="1">
      <c r="A158" s="157"/>
      <c r="B158" s="132"/>
      <c r="C158" s="62"/>
      <c r="D158" s="20" t="s">
        <v>170</v>
      </c>
      <c r="E158" s="63">
        <v>665000</v>
      </c>
      <c r="F158" s="64">
        <v>665000</v>
      </c>
      <c r="G158" s="401"/>
      <c r="H158" s="202">
        <f t="shared" si="8"/>
        <v>0</v>
      </c>
      <c r="I158" s="21" t="s">
        <v>108</v>
      </c>
      <c r="J158" s="35"/>
      <c r="K158" s="177">
        <f>SUM(K159:K160)</f>
        <v>665000</v>
      </c>
      <c r="L158" s="171"/>
      <c r="M158" s="624"/>
    </row>
    <row r="159" spans="1:13" ht="30" customHeight="1">
      <c r="A159" s="157"/>
      <c r="B159" s="132"/>
      <c r="C159" s="62"/>
      <c r="D159" s="578"/>
      <c r="E159" s="573"/>
      <c r="F159" s="573"/>
      <c r="G159" s="581"/>
      <c r="H159" s="582"/>
      <c r="I159" s="22" t="s">
        <v>311</v>
      </c>
      <c r="J159" s="37" t="s">
        <v>94</v>
      </c>
      <c r="K159" s="178">
        <v>215000</v>
      </c>
      <c r="L159" s="171"/>
      <c r="M159" s="624"/>
    </row>
    <row r="160" spans="1:13" ht="30" customHeight="1">
      <c r="A160" s="157"/>
      <c r="B160" s="132"/>
      <c r="C160" s="62"/>
      <c r="D160" s="579"/>
      <c r="E160" s="580"/>
      <c r="F160" s="580"/>
      <c r="G160" s="583"/>
      <c r="H160" s="584"/>
      <c r="I160" s="24" t="s">
        <v>312</v>
      </c>
      <c r="J160" s="74" t="s">
        <v>94</v>
      </c>
      <c r="K160" s="181">
        <v>450000</v>
      </c>
      <c r="L160" s="171"/>
      <c r="M160" s="624"/>
    </row>
    <row r="161" spans="1:13" ht="30" customHeight="1">
      <c r="A161" s="157"/>
      <c r="B161" s="132"/>
      <c r="C161" s="62"/>
      <c r="D161" s="20" t="s">
        <v>359</v>
      </c>
      <c r="E161" s="63">
        <v>50000</v>
      </c>
      <c r="F161" s="64">
        <v>50000</v>
      </c>
      <c r="G161" s="401"/>
      <c r="H161" s="202">
        <f t="shared" si="8"/>
        <v>0</v>
      </c>
      <c r="I161" s="21" t="s">
        <v>225</v>
      </c>
      <c r="J161" s="35"/>
      <c r="K161" s="177">
        <f>K162</f>
        <v>50000</v>
      </c>
      <c r="L161" s="171"/>
      <c r="M161" s="624"/>
    </row>
    <row r="162" spans="1:13" ht="30" customHeight="1">
      <c r="A162" s="157"/>
      <c r="B162" s="132"/>
      <c r="C162" s="62"/>
      <c r="D162" s="66"/>
      <c r="E162" s="70"/>
      <c r="F162" s="95"/>
      <c r="G162" s="409"/>
      <c r="H162" s="202"/>
      <c r="I162" s="22" t="s">
        <v>309</v>
      </c>
      <c r="J162" s="37" t="s">
        <v>94</v>
      </c>
      <c r="K162" s="178">
        <v>50000</v>
      </c>
      <c r="L162" s="402"/>
      <c r="M162" s="624"/>
    </row>
    <row r="163" spans="1:13" ht="30" customHeight="1">
      <c r="A163" s="157"/>
      <c r="B163" s="132"/>
      <c r="C163" s="62"/>
      <c r="D163" s="20" t="s">
        <v>174</v>
      </c>
      <c r="E163" s="92">
        <v>18000</v>
      </c>
      <c r="F163" s="92">
        <v>18000</v>
      </c>
      <c r="G163" s="401"/>
      <c r="H163" s="202">
        <f t="shared" si="8"/>
        <v>0</v>
      </c>
      <c r="I163" s="21" t="s">
        <v>173</v>
      </c>
      <c r="J163" s="35"/>
      <c r="K163" s="177">
        <f>K164</f>
        <v>18000</v>
      </c>
      <c r="L163" s="171"/>
      <c r="M163" s="624"/>
    </row>
    <row r="164" spans="1:13" ht="30" customHeight="1" thickBot="1">
      <c r="A164" s="259"/>
      <c r="B164" s="260"/>
      <c r="C164" s="261"/>
      <c r="D164" s="262"/>
      <c r="E164" s="263"/>
      <c r="F164" s="263"/>
      <c r="G164" s="165"/>
      <c r="H164" s="206"/>
      <c r="I164" s="264" t="s">
        <v>310</v>
      </c>
      <c r="J164" s="234" t="s">
        <v>94</v>
      </c>
      <c r="K164" s="265">
        <v>18000</v>
      </c>
      <c r="L164" s="429"/>
      <c r="M164" s="625"/>
    </row>
    <row r="165" spans="1:13">
      <c r="K165"/>
      <c r="L165"/>
      <c r="M165"/>
    </row>
    <row r="166" spans="1:13">
      <c r="K166"/>
      <c r="L166"/>
      <c r="M166"/>
    </row>
    <row r="167" spans="1:13">
      <c r="K167"/>
      <c r="L167"/>
      <c r="M167"/>
    </row>
    <row r="168" spans="1:13">
      <c r="K168"/>
      <c r="L168"/>
      <c r="M168"/>
    </row>
    <row r="169" spans="1:13">
      <c r="K169"/>
      <c r="L169"/>
      <c r="M169"/>
    </row>
    <row r="170" spans="1:13">
      <c r="K170"/>
      <c r="L170"/>
      <c r="M170"/>
    </row>
    <row r="171" spans="1:13">
      <c r="K171"/>
      <c r="L171"/>
      <c r="M171"/>
    </row>
    <row r="172" spans="1:13">
      <c r="K172"/>
      <c r="L172"/>
      <c r="M172"/>
    </row>
    <row r="173" spans="1:13">
      <c r="K173"/>
      <c r="L173"/>
      <c r="M173"/>
    </row>
    <row r="174" spans="1:13">
      <c r="K174"/>
      <c r="L174"/>
      <c r="M174"/>
    </row>
    <row r="175" spans="1:13">
      <c r="K175"/>
      <c r="L175"/>
      <c r="M175"/>
    </row>
    <row r="176" spans="1:13">
      <c r="K176"/>
      <c r="L176"/>
      <c r="M176"/>
    </row>
  </sheetData>
  <mergeCells count="57">
    <mergeCell ref="M108:M164"/>
    <mergeCell ref="M100:M107"/>
    <mergeCell ref="M32:M33"/>
    <mergeCell ref="M12:M16"/>
    <mergeCell ref="M17:M18"/>
    <mergeCell ref="M19:M22"/>
    <mergeCell ref="M23:M31"/>
    <mergeCell ref="M34:M38"/>
    <mergeCell ref="C143:D143"/>
    <mergeCell ref="A151:D151"/>
    <mergeCell ref="B152:D152"/>
    <mergeCell ref="L119:L120"/>
    <mergeCell ref="L132:L137"/>
    <mergeCell ref="L139:L140"/>
    <mergeCell ref="A141:D141"/>
    <mergeCell ref="B142:D142"/>
    <mergeCell ref="A146:D146"/>
    <mergeCell ref="B147:D147"/>
    <mergeCell ref="C148:D148"/>
    <mergeCell ref="C115:D115"/>
    <mergeCell ref="L58:L62"/>
    <mergeCell ref="L64:L67"/>
    <mergeCell ref="L82:L90"/>
    <mergeCell ref="L94:L98"/>
    <mergeCell ref="L100:L101"/>
    <mergeCell ref="C111:D111"/>
    <mergeCell ref="C112:C113"/>
    <mergeCell ref="B114:D114"/>
    <mergeCell ref="I7:K7"/>
    <mergeCell ref="L49:L56"/>
    <mergeCell ref="A9:D9"/>
    <mergeCell ref="I9:K9"/>
    <mergeCell ref="B10:D10"/>
    <mergeCell ref="C11:D11"/>
    <mergeCell ref="E13:E15"/>
    <mergeCell ref="L13:L16"/>
    <mergeCell ref="L20:L22"/>
    <mergeCell ref="L30:L31"/>
    <mergeCell ref="L41:L43"/>
    <mergeCell ref="L45:L46"/>
    <mergeCell ref="C47:D47"/>
    <mergeCell ref="A1:M2"/>
    <mergeCell ref="D159:D160"/>
    <mergeCell ref="E159:E160"/>
    <mergeCell ref="F159:F160"/>
    <mergeCell ref="G159:H160"/>
    <mergeCell ref="A3:D3"/>
    <mergeCell ref="K3:L3"/>
    <mergeCell ref="A4:D4"/>
    <mergeCell ref="G4:H4"/>
    <mergeCell ref="I4:K4"/>
    <mergeCell ref="A5:D5"/>
    <mergeCell ref="I5:K5"/>
    <mergeCell ref="A6:D6"/>
    <mergeCell ref="I6:K6"/>
    <mergeCell ref="A7:A8"/>
    <mergeCell ref="B7:D7"/>
  </mergeCells>
  <phoneticPr fontId="2" type="noConversion"/>
  <pageMargins left="0.74803149606299213" right="0.27559055118110237" top="0.35433070866141736" bottom="0.35433070866141736" header="0.31496062992125984" footer="0.31496062992125984"/>
  <pageSetup paperSize="9" scale="75" firstPageNumber="7" fitToHeight="0" orientation="landscape" useFirstPageNumber="1" r:id="rId1"/>
  <headerFooter>
    <oddFooter>&amp;C&amp;P</oddFooter>
  </headerFooter>
  <rowBreaks count="9" manualBreakCount="9">
    <brk id="22" max="16383" man="1"/>
    <brk id="46" max="16383" man="1"/>
    <brk id="62" max="16383" man="1"/>
    <brk id="80" max="16383" man="1"/>
    <brk id="98" max="16383" man="1"/>
    <brk id="113" max="16383" man="1"/>
    <brk id="130" max="16383" man="1"/>
    <brk id="150" max="16383" man="1"/>
    <brk id="16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Q26" sqref="Q26"/>
    </sheetView>
  </sheetViews>
  <sheetFormatPr defaultRowHeight="16.5"/>
  <sheetData>
    <row r="1" spans="1:1">
      <c r="A1" s="44"/>
    </row>
    <row r="2" spans="1:1">
      <c r="A2" s="44"/>
    </row>
    <row r="3" spans="1:1">
      <c r="A3" s="44"/>
    </row>
    <row r="4" spans="1:1">
      <c r="A4" s="44"/>
    </row>
    <row r="5" spans="1:1">
      <c r="A5" s="44"/>
    </row>
    <row r="6" spans="1:1">
      <c r="A6" s="44"/>
    </row>
    <row r="7" spans="1:1">
      <c r="A7" s="4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6</vt:i4>
      </vt:variant>
    </vt:vector>
  </HeadingPairs>
  <TitlesOfParts>
    <vt:vector size="14" baseType="lpstr">
      <vt:lpstr>표지</vt:lpstr>
      <vt:lpstr>예산총칙</vt:lpstr>
      <vt:lpstr>예산총괄표 </vt:lpstr>
      <vt:lpstr>세입예산목별조서</vt:lpstr>
      <vt:lpstr>세출예산목별조서</vt:lpstr>
      <vt:lpstr>세입세부내역</vt:lpstr>
      <vt:lpstr>세출세부내역</vt:lpstr>
      <vt:lpstr>Sheet1</vt:lpstr>
      <vt:lpstr>세출예산목별조서!Print_Area</vt:lpstr>
      <vt:lpstr>'예산총괄표 '!Print_Area</vt:lpstr>
      <vt:lpstr>예산총칙!Print_Area</vt:lpstr>
      <vt:lpstr>세입세부내역!Print_Titles</vt:lpstr>
      <vt:lpstr>세출세부내역!Print_Titles</vt:lpstr>
      <vt:lpstr>세출예산목별조서!Print_Titles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김포복지6</dc:creator>
  <cp:lastModifiedBy>user</cp:lastModifiedBy>
  <cp:lastPrinted>2015-02-23T08:16:51Z</cp:lastPrinted>
  <dcterms:created xsi:type="dcterms:W3CDTF">2012-09-25T07:38:17Z</dcterms:created>
  <dcterms:modified xsi:type="dcterms:W3CDTF">2015-04-17T06:46:43Z</dcterms:modified>
</cp:coreProperties>
</file>